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eki\Desktop\Excel-Starter-Book\"/>
    </mc:Choice>
  </mc:AlternateContent>
  <xr:revisionPtr revIDLastSave="0" documentId="13_ncr:1_{B46F4FC6-35CF-43BF-A173-DF1243CCEE97}" xr6:coauthVersionLast="45" xr6:coauthVersionMax="45" xr10:uidLastSave="{00000000-0000-0000-0000-000000000000}"/>
  <bookViews>
    <workbookView xWindow="-28920" yWindow="-3060" windowWidth="29040" windowHeight="15840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6" r:id="rId5"/>
    <sheet name="Sheet6" sheetId="7" r:id="rId6"/>
  </sheets>
  <definedNames>
    <definedName name="_xlnm._FilterDatabase" localSheetId="3" hidden="1">Sheet1!$F$1:$F$4115</definedName>
  </definedNames>
  <calcPr calcId="191029" concurrentCalc="0"/>
  <pivotCaches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I7" i="7"/>
  <c r="H7" i="7"/>
  <c r="I6" i="7"/>
  <c r="H6" i="7"/>
  <c r="I5" i="7"/>
  <c r="H5" i="7"/>
  <c r="I4" i="7"/>
  <c r="H4" i="7"/>
  <c r="I3" i="7"/>
  <c r="H3" i="7"/>
  <c r="I2" i="7"/>
  <c r="H2" i="7"/>
  <c r="D2" i="6"/>
  <c r="C2" i="6"/>
  <c r="B2" i="6"/>
  <c r="C3" i="6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D3" i="6"/>
  <c r="B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D10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E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2" i="6"/>
  <c r="F3" i="6"/>
  <c r="F4" i="6"/>
  <c r="F5" i="6"/>
  <c r="F6" i="6"/>
  <c r="F7" i="6"/>
  <c r="F8" i="6"/>
  <c r="F9" i="6"/>
  <c r="F10" i="6"/>
  <c r="F11" i="6"/>
  <c r="F12" i="6"/>
  <c r="F13" i="6"/>
  <c r="O3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<sst xmlns="http://schemas.openxmlformats.org/spreadsheetml/2006/main" count="36776" uniqueCount="8409">
  <si>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</si>
  <si>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</si>
  <si>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</si>
  <si>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</si>
  <si>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</si>
  <si>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</si>
  <si>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</si>
  <si>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</si>
  <si>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</si>
  <si>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</si>
  <si>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</si>
  <si>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</si>
  <si>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</si>
  <si>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</si>
  <si>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</si>
  <si>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</si>
  <si>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</si>
  <si>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</si>
  <si>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</si>
  <si>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</si>
  <si>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</si>
  <si>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</si>
  <si>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</si>
  <si>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</si>
  <si>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</si>
  <si>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</si>
  <si>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</si>
  <si>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</si>
  <si>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</si>
  <si>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</si>
  <si>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</si>
  <si>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</si>
  <si>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</si>
  <si>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</si>
  <si>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</si>
  <si>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</si>
  <si>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</si>
  <si>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</si>
  <si>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</si>
  <si>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</si>
  <si>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</si>
  <si>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</si>
  <si>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</si>
  <si>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</si>
  <si>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</si>
  <si>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</si>
  <si>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</si>
  <si>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</si>
  <si>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</si>
  <si>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</si>
  <si>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</si>
  <si>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</si>
  <si>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</si>
  <si>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</si>
  <si>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</si>
  <si>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</si>
  <si>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</si>
  <si>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</si>
  <si>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</si>
  <si>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</si>
  <si>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</si>
  <si>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</si>
  <si>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</si>
  <si>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</si>
  <si>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</si>
  <si>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</si>
  <si>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</si>
  <si>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</si>
  <si>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</si>
  <si>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</si>
  <si>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</si>
  <si>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</si>
  <si>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</si>
  <si>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</si>
  <si>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</si>
  <si>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</si>
  <si>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</si>
  <si>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</si>
  <si>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</si>
  <si>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</si>
  <si>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</si>
  <si>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</si>
  <si>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</si>
  <si>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</si>
  <si>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</si>
  <si>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</si>
  <si>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</si>
  <si>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</si>
  <si>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</si>
  <si>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</si>
  <si>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</si>
  <si>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</si>
  <si>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</si>
  <si>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</si>
  <si>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</si>
  <si>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</si>
  <si>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</si>
  <si>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</si>
  <si>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</si>
  <si>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</si>
  <si>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</si>
  <si>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</si>
  <si>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</si>
  <si>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</si>
  <si>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</si>
  <si>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</si>
  <si>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</si>
  <si>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</si>
  <si>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</si>
  <si>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</si>
  <si>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</si>
  <si>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</si>
  <si>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</si>
  <si>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</si>
  <si>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</si>
  <si>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</si>
  <si>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</si>
  <si>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</si>
  <si>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</si>
  <si>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</si>
  <si>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</si>
  <si>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</si>
  <si>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</si>
  <si>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</si>
  <si>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</si>
  <si>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</si>
  <si>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</si>
  <si>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</si>
  <si>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</si>
  <si>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</si>
  <si>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</si>
  <si>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</si>
  <si>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</si>
  <si>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</si>
  <si>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</si>
  <si>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</si>
  <si>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</si>
  <si>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</si>
  <si>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</si>
  <si>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</si>
  <si>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</si>
  <si>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</si>
  <si>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</si>
  <si>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</si>
  <si>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</si>
  <si>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</si>
  <si>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</si>
  <si>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</si>
  <si>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</si>
  <si>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</si>
  <si>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</si>
  <si>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</si>
  <si>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</si>
  <si>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</si>
  <si>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</si>
  <si>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</si>
  <si>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</si>
  <si>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</si>
  <si>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</si>
  <si>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</si>
  <si>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</si>
  <si>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</si>
  <si>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</si>
  <si>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</si>
  <si>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</si>
  <si>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</si>
  <si>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</si>
  <si>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</si>
  <si>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</si>
  <si>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</si>
  <si>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</si>
  <si>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</si>
  <si>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</si>
  <si>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</si>
  <si>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</si>
  <si>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</si>
  <si>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</si>
  <si>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</si>
  <si>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</si>
  <si>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</si>
  <si>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</si>
  <si>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</si>
  <si>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</si>
  <si>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</si>
  <si>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</si>
  <si>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</si>
  <si>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</si>
  <si>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</si>
  <si>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</si>
  <si>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</si>
  <si>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</si>
  <si>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</si>
  <si>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</si>
  <si>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</si>
  <si>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</si>
  <si>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</si>
  <si>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</si>
  <si>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</si>
  <si>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</si>
  <si>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</si>
  <si>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</si>
  <si>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</si>
  <si>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</si>
  <si>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</si>
  <si>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</si>
  <si>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</si>
  <si>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</si>
  <si>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</si>
  <si>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</si>
  <si>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</si>
  <si>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</si>
  <si>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</si>
  <si>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</si>
  <si>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</si>
  <si>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</si>
  <si>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</si>
  <si>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</si>
  <si>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</si>
  <si>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</si>
  <si>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</si>
  <si>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</si>
  <si>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</si>
  <si>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</si>
  <si>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</si>
  <si>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</si>
  <si>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</si>
  <si>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</si>
  <si>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</si>
  <si>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</si>
  <si>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</si>
  <si>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</si>
  <si>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</si>
  <si>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</si>
  <si>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</si>
  <si>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</si>
  <si>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</si>
  <si>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</si>
  <si>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</si>
  <si>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</si>
  <si>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</si>
  <si>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</si>
  <si>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</si>
  <si>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</si>
  <si>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</si>
  <si>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</si>
  <si>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</si>
  <si>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</si>
  <si>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</si>
  <si>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</si>
  <si>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</si>
  <si>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</si>
  <si>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</si>
  <si>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</si>
  <si>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</si>
  <si>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</si>
  <si>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</si>
  <si>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</si>
  <si>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</si>
  <si>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</si>
  <si>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</si>
  <si>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</si>
  <si>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</si>
  <si>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</si>
  <si>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</si>
  <si>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</si>
  <si>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</si>
  <si>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</si>
  <si>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</si>
  <si>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</si>
  <si>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</si>
  <si>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</si>
  <si>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</si>
  <si>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</si>
  <si>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</si>
  <si>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</si>
  <si>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</si>
  <si>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</si>
  <si>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</si>
  <si>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</si>
  <si>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</si>
  <si>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</si>
  <si>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</si>
  <si>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</si>
  <si>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</si>
  <si>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</si>
  <si>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</si>
  <si>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</si>
  <si>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</si>
  <si>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</si>
  <si>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</si>
  <si>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</si>
  <si>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</si>
  <si>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</si>
  <si>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</si>
  <si>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</si>
  <si>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</si>
  <si>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</si>
  <si>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</si>
  <si>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</si>
  <si>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</si>
  <si>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</si>
  <si>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</si>
  <si>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</si>
  <si>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</si>
  <si>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</si>
  <si>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</si>
  <si>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</si>
  <si>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</si>
  <si>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</si>
  <si>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</si>
  <si>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</si>
  <si>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</si>
  <si>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</si>
  <si>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</si>
  <si>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</si>
  <si>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</si>
  <si>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</si>
  <si>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</si>
  <si>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</si>
  <si>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</si>
  <si>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</si>
  <si>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</si>
  <si>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</si>
  <si>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</si>
  <si>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</si>
  <si>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</si>
  <si>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</si>
  <si>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</si>
  <si>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</si>
  <si>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</si>
  <si>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</si>
  <si>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</si>
  <si>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</si>
  <si>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</si>
  <si>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</si>
  <si>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</si>
  <si>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</si>
  <si>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</si>
  <si>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</si>
  <si>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</si>
  <si>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</si>
  <si>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</si>
  <si>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</si>
  <si>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</si>
  <si>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</si>
  <si>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</si>
  <si>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</si>
  <si>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</si>
  <si>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</si>
  <si>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</si>
  <si>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</si>
  <si>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</si>
  <si>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</si>
  <si>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</si>
  <si>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</si>
  <si>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</si>
  <si>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</si>
  <si>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</si>
  <si>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</si>
  <si>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</si>
  <si>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</si>
  <si>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</si>
  <si>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</si>
  <si>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</si>
  <si>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</si>
  <si>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</si>
  <si>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</si>
  <si>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</si>
  <si>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</si>
  <si>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</si>
  <si>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</si>
  <si>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</si>
  <si>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</si>
  <si>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</si>
  <si>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</si>
  <si>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</si>
  <si>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</si>
  <si>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</si>
  <si>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</si>
  <si>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</si>
  <si>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</si>
  <si>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</si>
  <si>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</si>
  <si>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</si>
  <si>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</si>
  <si>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</si>
  <si>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</si>
  <si>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</si>
  <si>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</si>
  <si>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</si>
  <si>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</si>
  <si>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</si>
  <si>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</si>
  <si>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</si>
  <si>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</si>
  <si>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</si>
  <si>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</si>
  <si>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</si>
  <si>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</si>
  <si>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</si>
  <si>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</si>
  <si>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</si>
  <si>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</si>
  <si>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</si>
  <si>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</si>
  <si>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</si>
  <si>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</si>
  <si>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</si>
  <si>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</si>
  <si>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</si>
  <si>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</si>
  <si>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</si>
  <si>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</si>
  <si>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</si>
  <si>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</si>
  <si>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</si>
  <si>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</si>
  <si>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</si>
  <si>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</si>
  <si>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</si>
  <si>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</si>
  <si>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</si>
  <si>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</si>
  <si>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</si>
  <si>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</si>
  <si>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</si>
  <si>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</si>
  <si>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</si>
  <si>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</si>
  <si>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</si>
  <si>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</si>
  <si>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</si>
  <si>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</si>
  <si>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</si>
  <si>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</si>
  <si>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</si>
  <si>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</si>
  <si>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</si>
  <si>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</si>
  <si>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</si>
  <si>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</si>
  <si>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</si>
  <si>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</si>
  <si>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</si>
  <si>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</si>
  <si>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</si>
  <si>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</si>
  <si>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</si>
  <si>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</si>
  <si>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</si>
  <si>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</si>
  <si>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</si>
  <si>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</si>
  <si>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</si>
  <si>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</si>
  <si>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</si>
  <si>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</si>
  <si>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</si>
  <si>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</si>
  <si>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</si>
  <si>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</si>
  <si>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</si>
  <si>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</si>
  <si>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</si>
  <si>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</si>
  <si>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</si>
  <si>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</si>
  <si>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</si>
  <si>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</si>
  <si>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</si>
  <si>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</si>
  <si>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</si>
  <si>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</si>
  <si>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</si>
  <si>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</si>
  <si>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</si>
  <si>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</si>
  <si>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</si>
  <si>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</si>
  <si>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</si>
  <si>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</si>
  <si>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</si>
  <si>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</si>
  <si>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</si>
  <si>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</si>
  <si>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</si>
  <si>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</si>
  <si>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</si>
  <si>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</si>
  <si>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</si>
  <si>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</si>
  <si>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</si>
  <si>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</si>
  <si>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</si>
  <si>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</si>
  <si>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</si>
  <si>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</si>
  <si>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</si>
  <si>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</si>
  <si>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</si>
  <si>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</si>
  <si>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</si>
  <si>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</si>
  <si>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</si>
  <si>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</si>
  <si>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</si>
  <si>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</si>
  <si>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</si>
  <si>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</si>
  <si>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</si>
  <si>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</si>
  <si>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</si>
  <si>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</si>
  <si>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</si>
  <si>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</si>
  <si>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</si>
  <si>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</si>
  <si>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</si>
  <si>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</si>
  <si>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</si>
  <si>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</si>
  <si>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</si>
  <si>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</si>
  <si>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</si>
  <si>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</si>
  <si>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</si>
  <si>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</si>
  <si>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</si>
  <si>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</si>
  <si>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</si>
  <si>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</si>
  <si>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</si>
  <si>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</si>
  <si>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</si>
  <si>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</si>
  <si>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</si>
  <si>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</si>
  <si>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</si>
  <si>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</si>
  <si>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</si>
  <si>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</si>
  <si>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</si>
  <si>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</si>
  <si>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</si>
  <si>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</si>
  <si>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</si>
  <si>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</si>
  <si>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</si>
  <si>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</si>
  <si>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</si>
  <si>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</si>
  <si>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</si>
  <si>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</si>
  <si>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</si>
  <si>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</si>
  <si>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</si>
  <si>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</si>
  <si>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</si>
  <si>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</si>
  <si>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</si>
  <si>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</si>
  <si>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</si>
  <si>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</si>
  <si>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</si>
  <si>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</si>
  <si>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</si>
  <si>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</si>
  <si>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</si>
  <si>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</si>
  <si>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</si>
  <si>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</si>
  <si>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</si>
  <si>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</si>
  <si>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</si>
  <si>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</si>
  <si>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</si>
  <si>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</si>
  <si>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</si>
  <si>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</si>
  <si>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</si>
  <si>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</si>
  <si>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</si>
  <si>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</si>
  <si>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</si>
  <si>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</si>
  <si>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</si>
  <si>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</si>
  <si>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</si>
  <si>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</si>
  <si>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</si>
  <si>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</si>
  <si>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</si>
  <si>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</si>
  <si>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</si>
  <si>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</si>
  <si>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</si>
  <si>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</si>
  <si>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</si>
  <si>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</si>
  <si>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</si>
  <si>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</si>
  <si>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</si>
  <si>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</si>
  <si>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</si>
  <si>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</si>
  <si>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</si>
  <si>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</si>
  <si>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</si>
  <si>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</si>
  <si>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</si>
  <si>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</si>
  <si>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</si>
  <si>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</si>
  <si>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</si>
  <si>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</si>
  <si>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</si>
  <si>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</si>
  <si>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</si>
  <si>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</si>
  <si>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</si>
  <si>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</si>
  <si>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</si>
  <si>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</si>
  <si>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</si>
  <si>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</si>
  <si>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</si>
  <si>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</si>
  <si>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</si>
  <si>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</si>
  <si>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</si>
  <si>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</si>
  <si>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</si>
  <si>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</si>
  <si>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</si>
  <si>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</si>
  <si>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</si>
  <si>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</si>
  <si>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</si>
  <si>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</si>
  <si>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</si>
  <si>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</si>
  <si>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</si>
  <si>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</si>
  <si>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</si>
  <si>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</si>
  <si>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</si>
  <si>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</si>
  <si>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</si>
  <si>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</si>
  <si>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</si>
  <si>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</si>
  <si>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</si>
  <si>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</si>
  <si>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</si>
  <si>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</si>
  <si>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</si>
  <si>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</si>
  <si>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</si>
  <si>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</si>
  <si>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</si>
  <si>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</si>
  <si>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</si>
  <si>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</si>
  <si>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</si>
  <si>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</si>
  <si>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</si>
  <si>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</si>
  <si>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</si>
  <si>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</si>
  <si>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</si>
  <si>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</si>
  <si>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</si>
  <si>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</si>
  <si>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</si>
  <si>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</si>
  <si>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</si>
  <si>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</si>
  <si>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</si>
  <si>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</si>
  <si>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</si>
  <si>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</si>
  <si>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</si>
  <si>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</si>
  <si>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</si>
  <si>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</si>
  <si>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</si>
  <si>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</si>
  <si>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</si>
  <si>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</si>
  <si>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</si>
  <si>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</si>
  <si>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</si>
  <si>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</si>
  <si>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</si>
  <si>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</si>
  <si>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</si>
  <si>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</si>
  <si>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</si>
  <si>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</si>
  <si>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</si>
  <si>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</si>
  <si>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</si>
  <si>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</si>
  <si>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</si>
  <si>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</si>
  <si>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</si>
  <si>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</si>
  <si>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</si>
  <si>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</si>
  <si>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</si>
  <si>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</si>
  <si>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</si>
  <si>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</si>
  <si>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</si>
  <si>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</si>
  <si>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</si>
  <si>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</si>
  <si>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</si>
  <si>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</si>
  <si>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</si>
  <si>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</si>
  <si>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</si>
  <si>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</si>
  <si>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</si>
  <si>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</si>
  <si>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</si>
  <si>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</si>
  <si>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</si>
  <si>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</si>
  <si>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</si>
  <si>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</si>
  <si>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</si>
  <si>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</si>
  <si>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</si>
  <si>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</si>
  <si>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</si>
  <si>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</si>
  <si>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</si>
  <si>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</si>
  <si>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</si>
  <si>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</si>
  <si>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</si>
  <si>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</si>
  <si>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</si>
  <si>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</si>
  <si>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</si>
  <si>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</si>
  <si>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</si>
  <si>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</si>
  <si>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</si>
  <si>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</si>
  <si>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</si>
  <si>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</si>
  <si>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</si>
  <si>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</si>
  <si>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</si>
  <si>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</si>
  <si>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</si>
  <si>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</si>
  <si>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</si>
  <si>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</si>
  <si>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</si>
  <si>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</si>
  <si>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</si>
  <si>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</si>
  <si>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</si>
  <si>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</si>
  <si>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</si>
  <si>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</si>
  <si>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</si>
  <si>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</si>
  <si>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</si>
  <si>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</si>
  <si>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</si>
  <si>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</si>
  <si>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</si>
  <si>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</si>
  <si>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</si>
  <si>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</si>
  <si>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</si>
  <si>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</si>
  <si>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</si>
  <si>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</si>
  <si>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</si>
  <si>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</si>
  <si>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</si>
  <si>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</si>
  <si>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</si>
  <si>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</si>
  <si>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</si>
  <si>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</si>
  <si>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</si>
  <si>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</si>
  <si>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</si>
  <si>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</si>
  <si>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</si>
  <si>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</si>
  <si>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</si>
  <si>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</si>
  <si>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</si>
  <si>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</si>
  <si>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</si>
  <si>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</si>
  <si>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</si>
  <si>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</si>
  <si>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</si>
  <si>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</si>
  <si>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</si>
  <si>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</si>
  <si>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</si>
  <si>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</si>
  <si>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</si>
  <si>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</si>
  <si>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</si>
  <si>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</si>
  <si>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</si>
  <si>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</si>
  <si>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</si>
  <si>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</si>
  <si>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</si>
  <si>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</si>
  <si>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</si>
  <si>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</si>
  <si>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</si>
  <si>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</si>
  <si>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</si>
  <si>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</si>
  <si>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</si>
  <si>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</si>
  <si>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</si>
  <si>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</si>
  <si>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</si>
  <si>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</si>
  <si>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</si>
  <si>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</si>
  <si>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</si>
  <si>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</si>
  <si>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</si>
  <si>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</si>
  <si>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</si>
  <si>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</si>
  <si>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</si>
  <si>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</si>
  <si>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</si>
  <si>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</si>
  <si>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</si>
  <si>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</si>
  <si>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</si>
  <si>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</si>
  <si>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</si>
  <si>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</si>
  <si>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</si>
  <si>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</si>
  <si>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</si>
  <si>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</si>
  <si>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</si>
  <si>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</si>
  <si>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</si>
  <si>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</si>
  <si>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</si>
  <si>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</si>
  <si>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</si>
  <si>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</si>
  <si>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</si>
  <si>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</si>
  <si>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</si>
  <si>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</si>
  <si>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</si>
  <si>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</si>
  <si>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</si>
  <si>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</si>
  <si>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</si>
  <si>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</si>
  <si>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</si>
  <si>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</si>
  <si>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</si>
  <si>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</si>
  <si>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</si>
  <si>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</si>
  <si>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</si>
  <si>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</si>
  <si>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</si>
  <si>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</si>
  <si>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</si>
  <si>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</si>
  <si>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</si>
  <si>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</si>
  <si>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</si>
  <si>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</si>
  <si>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</si>
  <si>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</si>
  <si>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</si>
  <si>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</si>
  <si>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</si>
  <si>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</si>
  <si>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</si>
  <si>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</si>
  <si>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</si>
  <si>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</si>
  <si>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</si>
  <si>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</si>
  <si>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</si>
  <si>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</si>
  <si>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</si>
  <si>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</si>
  <si>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</si>
  <si>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</si>
  <si>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</si>
  <si>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</si>
  <si>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</si>
  <si>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</si>
  <si>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</si>
  <si>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</si>
  <si>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</si>
  <si>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</si>
  <si>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</si>
  <si>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</si>
  <si>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</si>
  <si>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</si>
  <si>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</si>
  <si>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</si>
  <si>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</si>
  <si>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</si>
  <si>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</si>
  <si>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</si>
  <si>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</si>
  <si>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</si>
  <si>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</si>
  <si>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</si>
  <si>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</si>
  <si>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</si>
  <si>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</si>
  <si>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</si>
  <si>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</si>
  <si>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</si>
  <si>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</si>
  <si>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</si>
  <si>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</si>
  <si>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</si>
  <si>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</si>
  <si>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</si>
  <si>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</si>
  <si>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</si>
  <si>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</si>
  <si>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</si>
  <si>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</si>
  <si>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</si>
  <si>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</si>
  <si>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</si>
  <si>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</si>
  <si>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</si>
  <si>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</si>
  <si>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</si>
  <si>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</si>
  <si>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</si>
  <si>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</si>
  <si>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</si>
  <si>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</si>
  <si>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</si>
  <si>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</si>
  <si>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</si>
  <si>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</si>
  <si>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</si>
  <si>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</si>
  <si>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</si>
  <si>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</si>
  <si>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</si>
  <si>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</si>
  <si>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</si>
  <si>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</si>
  <si>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</si>
  <si>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</si>
  <si>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</si>
  <si>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</si>
  <si>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</si>
  <si>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</si>
  <si>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</si>
  <si>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</si>
  <si>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</si>
  <si>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</si>
  <si>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</si>
  <si>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</si>
  <si>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</si>
  <si>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</si>
  <si>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</si>
  <si>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</si>
  <si>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</si>
  <si>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</si>
  <si>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</si>
  <si>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</si>
  <si>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</si>
  <si>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</si>
  <si>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</si>
  <si>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</si>
  <si>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</si>
  <si>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</si>
  <si>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</si>
  <si>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</si>
  <si>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</si>
  <si>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</si>
  <si>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</si>
  <si>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</si>
  <si>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</si>
  <si>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</si>
  <si>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</si>
  <si>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</si>
  <si>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</si>
  <si>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</si>
  <si>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</si>
  <si>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</si>
  <si>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</si>
  <si>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</si>
  <si>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</si>
  <si>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</si>
  <si>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</si>
  <si>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</si>
  <si>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</si>
  <si>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</si>
  <si>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</si>
  <si>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</si>
  <si>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</si>
  <si>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</si>
  <si>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</si>
  <si>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</si>
  <si>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</si>
  <si>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</si>
  <si>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</si>
  <si>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</si>
  <si>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</si>
  <si>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</si>
  <si>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</si>
  <si>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</si>
  <si>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</si>
  <si>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</si>
  <si>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</si>
  <si>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</si>
  <si>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</si>
  <si>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</si>
  <si>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</si>
  <si>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</si>
  <si>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</si>
  <si>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</si>
  <si>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</si>
  <si>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</si>
  <si>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</si>
  <si>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</si>
  <si>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</si>
  <si>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</si>
  <si>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</si>
  <si>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</si>
  <si>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</si>
  <si>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</si>
  <si>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</si>
  <si>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</si>
  <si>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</si>
  <si>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</si>
  <si>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</si>
  <si>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</si>
  <si>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</si>
  <si>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</si>
  <si>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</si>
  <si>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</si>
  <si>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</si>
  <si>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</si>
  <si>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</si>
  <si>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</si>
  <si>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</si>
  <si>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</si>
  <si>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</si>
  <si>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</si>
  <si>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</si>
  <si>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</si>
  <si>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</si>
  <si>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</si>
  <si>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</si>
  <si>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</si>
  <si>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</si>
  <si>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</si>
  <si>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</si>
  <si>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</si>
  <si>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</si>
  <si>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</si>
  <si>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</si>
  <si>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</si>
  <si>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</si>
  <si>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</si>
  <si>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</si>
  <si>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</si>
  <si>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</si>
  <si>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</si>
  <si>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</si>
  <si>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</si>
  <si>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</si>
  <si>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</si>
  <si>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</si>
  <si>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</si>
  <si>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</si>
  <si>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</si>
  <si>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</si>
  <si>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</si>
  <si>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</si>
  <si>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</si>
  <si>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</si>
  <si>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</si>
  <si>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</si>
  <si>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</si>
  <si>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</si>
  <si>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</si>
  <si>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</si>
  <si>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</si>
  <si>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</si>
  <si>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</si>
  <si>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</si>
  <si>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</si>
  <si>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</si>
  <si>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</si>
  <si>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</si>
  <si>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</si>
  <si>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</si>
  <si>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</si>
  <si>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</si>
  <si>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</si>
  <si>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</si>
  <si>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</si>
  <si>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</si>
  <si>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</si>
  <si>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</si>
  <si>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</si>
  <si>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</si>
  <si>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</si>
  <si>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</si>
  <si>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</si>
  <si>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</si>
  <si>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</si>
  <si>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</si>
  <si>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</si>
  <si>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</si>
  <si>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</si>
  <si>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</si>
  <si>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</si>
  <si>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</si>
  <si>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</si>
  <si>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</si>
  <si>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</si>
  <si>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</si>
  <si>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</si>
  <si>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</si>
  <si>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</si>
  <si>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</si>
  <si>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</si>
  <si>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</si>
  <si>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</si>
  <si>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</si>
  <si>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</si>
  <si>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</si>
  <si>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</si>
  <si>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</si>
  <si>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</si>
  <si>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</si>
  <si>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</si>
  <si>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</si>
  <si>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</si>
  <si>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</si>
  <si>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</si>
  <si>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</si>
  <si>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</si>
  <si>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</si>
  <si>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</si>
  <si>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</si>
  <si>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</si>
  <si>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</si>
  <si>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</si>
  <si>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</si>
  <si>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</si>
  <si>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</si>
  <si>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</si>
  <si>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</si>
  <si>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</si>
  <si>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</si>
  <si>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</si>
  <si>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</si>
  <si>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</si>
  <si>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</si>
  <si>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</si>
  <si>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</si>
  <si>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</si>
  <si>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</si>
  <si>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</si>
  <si>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</si>
  <si>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</si>
  <si>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</si>
  <si>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</si>
  <si>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</si>
  <si>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</si>
  <si>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</si>
  <si>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</si>
  <si>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</si>
  <si>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</si>
  <si>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</si>
  <si>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</si>
  <si>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</si>
  <si>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</si>
  <si>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</si>
  <si>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</si>
  <si>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</si>
  <si>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</si>
  <si>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</si>
  <si>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</si>
  <si>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</si>
  <si>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</si>
  <si>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</si>
  <si>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</si>
  <si>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</si>
  <si>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</si>
  <si>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</si>
  <si>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</si>
  <si>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</si>
  <si>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</si>
  <si>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</si>
  <si>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</si>
  <si>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</si>
  <si>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</si>
  <si>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</si>
  <si>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</si>
  <si>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</si>
  <si>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</si>
  <si>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</si>
  <si>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</si>
  <si>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</si>
  <si>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</si>
  <si>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</si>
  <si>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</si>
  <si>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</si>
  <si>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</si>
  <si>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</si>
  <si>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</si>
  <si>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</si>
  <si>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</si>
  <si>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</si>
  <si>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</si>
  <si>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</si>
  <si>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</si>
  <si>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</si>
  <si>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</si>
  <si>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</si>
  <si>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</si>
  <si>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</si>
  <si>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</si>
  <si>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</si>
  <si>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</si>
  <si>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</si>
  <si>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</si>
  <si>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</si>
  <si>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</si>
  <si>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</si>
  <si>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</si>
  <si>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</si>
  <si>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</si>
  <si>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</si>
  <si>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</si>
  <si>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</si>
  <si>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</si>
  <si>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</si>
  <si>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</si>
  <si>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</si>
  <si>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</si>
  <si>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</si>
  <si>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</si>
  <si>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</si>
  <si>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</si>
  <si>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</si>
  <si>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</si>
  <si>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</si>
  <si>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</si>
  <si>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</si>
  <si>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</si>
  <si>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</si>
  <si>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</si>
  <si>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</si>
  <si>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</si>
  <si>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</si>
  <si>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</si>
  <si>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</si>
  <si>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</si>
  <si>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</si>
  <si>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</si>
  <si>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</si>
  <si>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</si>
  <si>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</si>
  <si>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</si>
  <si>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</si>
  <si>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</si>
  <si>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</si>
  <si>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</si>
  <si>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</si>
  <si>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</si>
  <si>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</si>
  <si>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</si>
  <si>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</si>
  <si>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</si>
  <si>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</si>
  <si>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</si>
  <si>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</si>
  <si>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</si>
  <si>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</si>
  <si>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</si>
  <si>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</si>
  <si>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</si>
  <si>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</si>
  <si>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</si>
  <si>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</si>
  <si>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</si>
  <si>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</si>
  <si>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</si>
  <si>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</si>
  <si>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</si>
  <si>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</si>
  <si>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</si>
  <si>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</si>
  <si>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</si>
  <si>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</si>
  <si>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</si>
  <si>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</si>
  <si>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</si>
  <si>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</si>
  <si>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</si>
  <si>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</si>
  <si>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</si>
  <si>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</si>
  <si>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</si>
  <si>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</si>
  <si>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</si>
  <si>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</si>
  <si>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</si>
  <si>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</si>
  <si>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</si>
  <si>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</si>
  <si>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</si>
  <si>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</si>
  <si>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</si>
  <si>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</si>
  <si>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</si>
  <si>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</si>
  <si>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</si>
  <si>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</si>
  <si>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</si>
  <si>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</si>
  <si>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</si>
  <si>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</si>
  <si>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</si>
  <si>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</si>
  <si>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</si>
  <si>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</si>
  <si>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</si>
  <si>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</si>
  <si>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</si>
  <si>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</si>
  <si>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</si>
  <si>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</si>
  <si>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</si>
  <si>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</si>
  <si>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</si>
  <si>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</si>
  <si>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</si>
  <si>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</si>
  <si>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</si>
  <si>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</si>
  <si>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</si>
  <si>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</si>
  <si>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</si>
  <si>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</si>
  <si>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</si>
  <si>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</si>
  <si>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</si>
  <si>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</si>
  <si>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</si>
  <si>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</si>
  <si>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</si>
  <si>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</si>
  <si>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</si>
  <si>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</si>
  <si>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</si>
  <si>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</si>
  <si>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</si>
  <si>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</si>
  <si>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</si>
  <si>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</si>
  <si>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</si>
  <si>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</si>
  <si>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</si>
  <si>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</si>
  <si>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</si>
  <si>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</si>
  <si>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</si>
  <si>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</si>
  <si>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</si>
  <si>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</si>
  <si>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</si>
  <si>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</si>
  <si>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</si>
  <si>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</si>
  <si>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</si>
  <si>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</si>
  <si>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</si>
  <si>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</si>
  <si>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</si>
  <si>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</si>
  <si>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</si>
  <si>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</si>
  <si>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</si>
  <si>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</si>
  <si>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</si>
  <si>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</si>
  <si>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</si>
  <si>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</si>
  <si>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</si>
  <si>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</si>
  <si>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</si>
  <si>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</si>
  <si>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</si>
  <si>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</si>
  <si>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</si>
  <si>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</si>
  <si>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</si>
  <si>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</si>
  <si>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</si>
  <si>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</si>
  <si>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</si>
  <si>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</si>
  <si>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</si>
  <si>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</si>
  <si>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</si>
  <si>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</si>
  <si>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</si>
  <si>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</si>
  <si>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</si>
  <si>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</si>
  <si>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</si>
  <si>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</si>
  <si>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</si>
  <si>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</si>
  <si>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</si>
  <si>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</si>
  <si>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</si>
  <si>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</si>
  <si>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</si>
  <si>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</si>
  <si>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</si>
  <si>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</si>
  <si>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</si>
  <si>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</si>
  <si>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</si>
  <si>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</si>
  <si>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</si>
  <si>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</si>
  <si>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</si>
  <si>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</si>
  <si>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</si>
  <si>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</si>
  <si>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</si>
  <si>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</si>
  <si>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</si>
  <si>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</si>
  <si>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</si>
  <si>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</si>
  <si>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</si>
  <si>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</si>
  <si>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</si>
  <si>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</si>
  <si>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</si>
  <si>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</si>
  <si>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</si>
  <si>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</si>
  <si>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</si>
  <si>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</si>
  <si>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</si>
  <si>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</si>
  <si>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</si>
  <si>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</si>
  <si>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</si>
  <si>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</si>
  <si>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</si>
  <si>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</si>
  <si>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</si>
  <si>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</si>
  <si>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</si>
  <si>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</si>
  <si>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</si>
  <si>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</si>
  <si>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</si>
  <si>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</si>
  <si>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</si>
  <si>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</si>
  <si>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</si>
  <si>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</si>
  <si>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</si>
  <si>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</si>
  <si>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</si>
  <si>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</si>
  <si>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</si>
  <si>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</si>
  <si>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</si>
  <si>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</si>
  <si>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</si>
  <si>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</si>
  <si>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</si>
  <si>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</si>
  <si>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</si>
  <si>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</si>
  <si>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</si>
  <si>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</si>
  <si>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</si>
  <si>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</si>
  <si>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</si>
  <si>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</si>
  <si>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</si>
  <si>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</si>
  <si>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</si>
  <si>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</si>
  <si>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</si>
  <si>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</si>
  <si>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</si>
  <si>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</si>
  <si>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</si>
  <si>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</si>
  <si>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</si>
  <si>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</si>
  <si>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</si>
  <si>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</si>
  <si>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</si>
  <si>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</si>
  <si>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</si>
  <si>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</si>
  <si>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</si>
  <si>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</si>
  <si>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</si>
  <si>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</si>
  <si>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</si>
  <si>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</si>
  <si>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</si>
  <si>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</si>
  <si>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</si>
  <si>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</si>
  <si>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</si>
  <si>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</si>
  <si>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</si>
  <si>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</si>
  <si>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</si>
  <si>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</si>
  <si>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</si>
  <si>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</si>
  <si>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</si>
  <si>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</si>
  <si>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</si>
  <si>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</si>
  <si>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</si>
  <si>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</si>
  <si>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</si>
  <si>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</si>
  <si>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</si>
  <si>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</si>
  <si>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</si>
  <si>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</si>
  <si>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</si>
  <si>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</si>
  <si>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</si>
  <si>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</si>
  <si>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</si>
  <si>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</si>
  <si>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</si>
  <si>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</si>
  <si>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</si>
  <si>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</si>
  <si>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</si>
  <si>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</si>
  <si>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</si>
  <si>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</si>
  <si>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</si>
  <si>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</si>
  <si>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</si>
  <si>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</si>
  <si>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</si>
  <si>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</si>
  <si>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</si>
  <si>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</si>
  <si>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</si>
  <si>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</si>
  <si>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</si>
  <si>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</si>
  <si>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</si>
  <si>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</si>
  <si>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</si>
  <si>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</si>
  <si>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</si>
  <si>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</si>
  <si>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</si>
  <si>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</si>
  <si>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</si>
  <si>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</si>
  <si>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</si>
  <si>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</si>
  <si>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</si>
  <si>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</si>
  <si>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</si>
  <si>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</si>
  <si>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</si>
  <si>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</si>
  <si>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</si>
  <si>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</si>
  <si>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</si>
  <si>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</si>
  <si>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</si>
  <si>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</si>
  <si>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</si>
  <si>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</si>
  <si>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</si>
  <si>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</si>
  <si>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</si>
  <si>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</si>
  <si>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</si>
  <si>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</si>
  <si>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</si>
  <si>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</si>
  <si>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</si>
  <si>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</si>
  <si>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</si>
  <si>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</si>
  <si>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</si>
  <si>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</si>
  <si>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</si>
  <si>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</si>
  <si>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</si>
  <si>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</si>
  <si>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</si>
  <si>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</si>
  <si>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</si>
  <si>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</si>
  <si>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</si>
  <si>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</si>
  <si>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</si>
  <si>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</si>
  <si>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</si>
  <si>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</si>
  <si>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</si>
  <si>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</si>
  <si>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</si>
  <si>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</si>
  <si>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</si>
  <si>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</si>
  <si>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</si>
  <si>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</si>
  <si>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</si>
  <si>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</si>
  <si>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</si>
  <si>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</si>
  <si>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</si>
  <si>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</si>
  <si>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</si>
  <si>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</si>
  <si>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</si>
  <si>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</si>
  <si>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</si>
  <si>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</si>
  <si>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</si>
  <si>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</si>
  <si>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</si>
  <si>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</si>
  <si>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</si>
  <si>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</si>
  <si>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</si>
  <si>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</si>
  <si>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</si>
  <si>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</si>
  <si>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</si>
  <si>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</si>
  <si>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</si>
  <si>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</si>
  <si>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</si>
  <si>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</si>
  <si>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</si>
  <si>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</si>
  <si>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</si>
  <si>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</si>
  <si>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</si>
  <si>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</si>
  <si>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</si>
  <si>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</si>
  <si>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</si>
  <si>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</si>
  <si>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</si>
  <si>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</si>
  <si>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</si>
  <si>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</si>
  <si>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</si>
  <si>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</si>
  <si>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</si>
  <si>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</si>
  <si>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</si>
  <si>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</si>
  <si>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</si>
  <si>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</si>
  <si>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</si>
  <si>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</si>
  <si>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</si>
  <si>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</si>
  <si>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</si>
  <si>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</si>
  <si>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</si>
  <si>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</si>
  <si>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</si>
  <si>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</si>
  <si>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</si>
  <si>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</si>
  <si>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</si>
  <si>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</si>
  <si>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</si>
  <si>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</si>
  <si>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</si>
  <si>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</si>
  <si>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</si>
  <si>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</si>
  <si>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</si>
  <si>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</si>
  <si>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</si>
  <si>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</si>
  <si>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</si>
  <si>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</si>
  <si>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</si>
  <si>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</si>
  <si>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</si>
  <si>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</si>
  <si>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</si>
  <si>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</si>
  <si>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</si>
  <si>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</si>
  <si>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</si>
  <si>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</si>
  <si>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</si>
  <si>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</si>
  <si>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</si>
  <si>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</si>
  <si>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</si>
  <si>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</si>
  <si>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</si>
  <si>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</si>
  <si>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</si>
  <si>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</si>
  <si>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</si>
  <si>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</si>
  <si>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</si>
  <si>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</si>
  <si>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</si>
  <si>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</si>
  <si>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</si>
  <si>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</si>
  <si>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</si>
  <si>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</si>
  <si>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</si>
  <si>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</si>
  <si>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</si>
  <si>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</si>
  <si>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</si>
  <si>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</si>
  <si>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</si>
  <si>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</si>
  <si>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</si>
  <si>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</si>
  <si>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</si>
  <si>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</si>
  <si>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</si>
  <si>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</si>
  <si>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</si>
  <si>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</si>
  <si>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</si>
  <si>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</si>
  <si>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</si>
  <si>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</si>
  <si>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</si>
  <si>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</si>
  <si>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</si>
  <si>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</si>
  <si>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</si>
  <si>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</si>
  <si>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</si>
  <si>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</si>
  <si>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</si>
  <si>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</si>
  <si>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</si>
  <si>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</si>
  <si>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</si>
  <si>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</si>
  <si>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</si>
  <si>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</si>
  <si>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</si>
  <si>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</si>
  <si>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</si>
  <si>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</si>
  <si>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</si>
  <si>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</si>
  <si>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</si>
  <si>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</si>
  <si>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</si>
  <si>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</si>
  <si>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</si>
  <si>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</si>
  <si>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</si>
  <si>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</si>
  <si>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</si>
  <si>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</si>
  <si>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</si>
  <si>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</si>
  <si>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</si>
  <si>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</si>
  <si>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</si>
  <si>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</si>
  <si>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</si>
  <si>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</si>
  <si>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</si>
  <si>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</si>
  <si>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</si>
  <si>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</si>
  <si>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</si>
  <si>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</si>
  <si>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</si>
  <si>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</si>
  <si>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</si>
  <si>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</si>
  <si>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</si>
  <si>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</si>
  <si>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</si>
  <si>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</si>
  <si>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</si>
  <si>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</si>
  <si>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</si>
  <si>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</si>
  <si>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</si>
  <si>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</si>
  <si>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</si>
  <si>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</si>
  <si>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</si>
  <si>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</si>
  <si>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</si>
  <si>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</si>
  <si>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</si>
  <si>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</si>
  <si>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</si>
  <si>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</si>
  <si>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</si>
  <si>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</si>
  <si>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</si>
  <si>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</si>
  <si>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</si>
  <si>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</si>
  <si>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</si>
  <si>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</si>
  <si>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</si>
  <si>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</si>
  <si>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</si>
  <si>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</si>
  <si>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</si>
  <si>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</si>
  <si>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</si>
  <si>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</si>
  <si>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</si>
  <si>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</si>
  <si>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</si>
  <si>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</si>
  <si>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</si>
  <si>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</si>
  <si>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</si>
  <si>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</si>
  <si>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</si>
  <si>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</si>
  <si>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</si>
  <si>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</si>
  <si>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</si>
  <si>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</si>
  <si>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</si>
  <si>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</si>
  <si>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</si>
  <si>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</si>
  <si>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</si>
  <si>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</si>
  <si>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</si>
  <si>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</si>
  <si>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</si>
  <si>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</si>
  <si>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</si>
  <si>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</si>
  <si>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</si>
  <si>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</si>
  <si>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</si>
  <si>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</si>
  <si>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</si>
  <si>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</si>
  <si>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</si>
  <si>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</si>
  <si>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</si>
  <si>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</si>
  <si>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</si>
  <si>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</si>
  <si>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</si>
  <si>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</si>
  <si>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</si>
  <si>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</si>
  <si>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</si>
  <si>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</si>
  <si>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</si>
  <si>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</si>
  <si>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</si>
  <si>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</si>
  <si>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</si>
  <si>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</si>
  <si>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</si>
  <si>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</si>
  <si>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</si>
  <si>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</si>
  <si>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</si>
  <si>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</si>
  <si>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</si>
  <si>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</si>
  <si>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</si>
  <si>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</si>
  <si>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</si>
  <si>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</si>
  <si>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</si>
  <si>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</si>
  <si>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</si>
  <si>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</si>
  <si>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</si>
  <si>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</si>
  <si>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</si>
  <si>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</si>
  <si>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</si>
  <si>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</si>
  <si>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</si>
  <si>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</si>
  <si>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</si>
  <si>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</si>
  <si>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</si>
  <si>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</si>
  <si>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</si>
  <si>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</si>
  <si>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</si>
  <si>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</si>
  <si>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</si>
  <si>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</si>
  <si>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</si>
  <si>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</si>
  <si>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</si>
  <si>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</si>
  <si>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</si>
  <si>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</si>
  <si>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</si>
  <si>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</si>
  <si>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</si>
  <si>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</si>
  <si>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</si>
  <si>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</si>
  <si>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</si>
  <si>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</si>
  <si>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</si>
  <si>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</si>
  <si>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</si>
  <si>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</si>
  <si>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</si>
  <si>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</si>
  <si>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</si>
  <si>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</si>
  <si>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</si>
  <si>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</si>
  <si>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</si>
  <si>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</si>
  <si>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</si>
  <si>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</si>
  <si>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</si>
  <si>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</si>
  <si>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</si>
  <si>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</si>
  <si>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</si>
  <si>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</si>
  <si>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</si>
  <si>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</si>
  <si>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</si>
  <si>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</si>
  <si>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</si>
  <si>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</si>
  <si>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</si>
  <si>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</si>
  <si>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</si>
  <si>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</si>
  <si>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</si>
  <si>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</si>
  <si>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</si>
  <si>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</si>
  <si>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</si>
  <si>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</si>
  <si>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</si>
  <si>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</si>
  <si>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</si>
  <si>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</si>
  <si>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</si>
  <si>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</si>
  <si>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</si>
  <si>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</si>
  <si>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</si>
  <si>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</si>
  <si>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</si>
  <si>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</si>
  <si>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</si>
  <si>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</si>
  <si>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</si>
  <si>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</si>
  <si>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</si>
  <si>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</si>
  <si>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</si>
  <si>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</si>
  <si>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</si>
  <si>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</si>
  <si>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</si>
  <si>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</si>
  <si>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</si>
  <si>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</si>
  <si>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</si>
  <si>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</si>
  <si>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</si>
  <si>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</si>
  <si>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</si>
  <si>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</si>
  <si>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</si>
  <si>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</si>
  <si>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</si>
  <si>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</si>
  <si>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</si>
  <si>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</si>
  <si>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</si>
  <si>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</si>
  <si>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</si>
  <si>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</si>
  <si>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</si>
  <si>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</si>
  <si>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</si>
  <si>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</si>
  <si>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</si>
  <si>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</si>
  <si>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</si>
  <si>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</si>
  <si>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</si>
  <si>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</si>
  <si>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</si>
  <si>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</si>
  <si>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</si>
  <si>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</si>
  <si>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</si>
  <si>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</si>
  <si>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</si>
  <si>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</si>
  <si>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</si>
  <si>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</si>
  <si>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</si>
  <si>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</si>
  <si>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</si>
  <si>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</si>
  <si>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</si>
  <si>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</si>
  <si>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</si>
  <si>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</si>
  <si>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</si>
  <si>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</si>
  <si>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</si>
  <si>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</si>
  <si>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</si>
  <si>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</si>
  <si>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</si>
  <si>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</si>
  <si>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</si>
  <si>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</si>
  <si>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</si>
  <si>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</si>
  <si>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</si>
  <si>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</si>
  <si>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</si>
  <si>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</si>
  <si>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</si>
  <si>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</si>
  <si>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</si>
  <si>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</si>
  <si>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</si>
  <si>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</si>
  <si>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</si>
  <si>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</si>
  <si>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</si>
  <si>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</si>
  <si>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</si>
  <si>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</si>
  <si>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</si>
  <si>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</si>
  <si>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</si>
  <si>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</si>
  <si>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</si>
  <si>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</si>
  <si>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</si>
  <si>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</si>
  <si>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</si>
  <si>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</si>
  <si>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</si>
  <si>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</si>
  <si>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</si>
  <si>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</si>
  <si>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</si>
  <si>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</si>
  <si>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</si>
  <si>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</si>
  <si>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</si>
  <si>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</si>
  <si>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</si>
  <si>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</si>
  <si>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</si>
  <si>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</si>
  <si>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</si>
  <si>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</si>
  <si>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</si>
  <si>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</si>
  <si>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</si>
  <si>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</si>
  <si>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</si>
  <si>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</si>
  <si>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</si>
  <si>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</si>
  <si>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</si>
  <si>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</si>
  <si>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</si>
  <si>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</si>
  <si>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</si>
  <si>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</si>
  <si>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</si>
  <si>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</si>
  <si>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</si>
  <si>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</si>
  <si>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</si>
  <si>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</si>
  <si>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</si>
  <si>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</si>
  <si>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</si>
  <si>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</si>
  <si>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</si>
  <si>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</si>
  <si>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</si>
  <si>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</si>
  <si>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</si>
  <si>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</si>
  <si>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</si>
  <si>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</si>
  <si>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</si>
  <si>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</si>
  <si>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</si>
  <si>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</si>
  <si>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</si>
  <si>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</si>
  <si>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</si>
  <si>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</si>
  <si>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</si>
  <si>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</si>
  <si>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</si>
  <si>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</si>
  <si>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</si>
  <si>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</si>
  <si>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</si>
  <si>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</si>
  <si>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</si>
  <si>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</si>
  <si>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</si>
  <si>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</si>
  <si>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</si>
  <si>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</si>
  <si>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</si>
  <si>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</si>
  <si>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</si>
  <si>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</si>
  <si>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</si>
  <si>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</si>
  <si>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</si>
  <si>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</si>
  <si>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</si>
  <si>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</si>
  <si>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</si>
  <si>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</si>
  <si>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</si>
  <si>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</si>
  <si>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</si>
  <si>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</si>
  <si>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</si>
  <si>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</si>
  <si>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</si>
  <si>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</si>
  <si>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</si>
  <si>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</si>
  <si>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</si>
  <si>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</si>
  <si>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</si>
  <si>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</si>
  <si>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</si>
  <si>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</si>
  <si>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</si>
  <si>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</si>
  <si>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</si>
  <si>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</si>
  <si>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</si>
  <si>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</si>
  <si>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</si>
  <si>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</si>
  <si>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</si>
  <si>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</si>
  <si>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</si>
  <si>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</si>
  <si>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</si>
  <si>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</si>
  <si>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</si>
  <si>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</si>
  <si>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</si>
  <si>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</si>
  <si>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</si>
  <si>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</si>
  <si>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</si>
  <si>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</si>
  <si>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</si>
  <si>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</si>
  <si>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</si>
  <si>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</si>
  <si>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</si>
  <si>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</si>
  <si>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</si>
  <si>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</si>
  <si>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</si>
  <si>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</si>
  <si>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</si>
  <si>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</si>
  <si>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</si>
  <si>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</si>
  <si>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</si>
  <si>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</si>
  <si>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</si>
  <si>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</si>
  <si>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</si>
  <si>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</si>
  <si>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</si>
  <si>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</si>
  <si>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</si>
  <si>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</si>
  <si>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</si>
  <si>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</si>
  <si>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</si>
  <si>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</si>
  <si>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</si>
  <si>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</si>
  <si>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</si>
  <si>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</si>
  <si>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</si>
  <si>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</si>
  <si>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</si>
  <si>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</si>
  <si>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</si>
  <si>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</si>
  <si>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</si>
  <si>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</si>
  <si>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</si>
  <si>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</si>
  <si>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</si>
  <si>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</si>
  <si>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</si>
  <si>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</si>
  <si>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</si>
  <si>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</si>
  <si>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</si>
  <si>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</si>
  <si>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</si>
  <si>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</si>
  <si>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</si>
  <si>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</si>
  <si>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</si>
  <si>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</si>
  <si>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</si>
  <si>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</si>
  <si>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</si>
  <si>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</si>
  <si>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</si>
  <si>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</si>
  <si>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</si>
  <si>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</si>
  <si>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</si>
  <si>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</si>
  <si>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</si>
  <si>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</si>
  <si>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</si>
  <si>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</si>
  <si>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</si>
  <si>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</si>
  <si>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</si>
  <si>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</si>
  <si>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</si>
  <si>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</si>
  <si>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</si>
  <si>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</si>
  <si>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</si>
  <si>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</si>
  <si>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</si>
  <si>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</si>
  <si>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</si>
  <si>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</si>
  <si>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</si>
  <si>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</si>
  <si>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</si>
  <si>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</si>
  <si>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</si>
  <si>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</si>
  <si>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</si>
  <si>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</si>
  <si>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</si>
  <si>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</si>
  <si>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</si>
  <si>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</si>
  <si>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</si>
  <si>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</si>
  <si>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</si>
  <si>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</si>
  <si>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</si>
  <si>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</si>
  <si>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</si>
  <si>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</si>
  <si>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</si>
  <si>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</si>
  <si>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</si>
  <si>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</si>
  <si>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</si>
  <si>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</si>
  <si>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</si>
  <si>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</si>
  <si>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</si>
  <si>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</si>
  <si>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</si>
  <si>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</si>
  <si>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</si>
  <si>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</si>
  <si>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</si>
  <si>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</si>
  <si>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</si>
  <si>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</si>
  <si>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</si>
  <si>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</si>
  <si>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</si>
  <si>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</si>
  <si>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</si>
  <si>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</si>
  <si>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</si>
  <si>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</si>
  <si>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</si>
  <si>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</si>
  <si>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</si>
  <si>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</si>
  <si>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</si>
  <si>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</si>
  <si>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</si>
  <si>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</si>
  <si>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</si>
  <si>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</si>
  <si>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</si>
  <si>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</si>
  <si>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</si>
  <si>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</si>
  <si>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</si>
  <si>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</si>
  <si>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</si>
  <si>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</si>
  <si>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</si>
  <si>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</si>
  <si>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</si>
  <si>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</si>
  <si>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</si>
  <si>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</si>
  <si>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</si>
  <si>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</si>
  <si>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</si>
  <si>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</si>
  <si>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</si>
  <si>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</si>
  <si>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</si>
  <si>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</si>
  <si>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</si>
  <si>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</si>
  <si>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</si>
  <si>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</si>
  <si>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</si>
  <si>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</si>
  <si>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</si>
  <si>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</si>
  <si>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</si>
  <si>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</si>
  <si>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</si>
  <si>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</si>
  <si>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</si>
  <si>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</si>
  <si>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</si>
  <si>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</si>
  <si>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</si>
  <si>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</si>
  <si>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</si>
  <si>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</si>
  <si>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</si>
  <si>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</si>
  <si>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</si>
  <si>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</si>
  <si>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</si>
  <si>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</si>
  <si>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</si>
  <si>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</si>
  <si>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</si>
  <si>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</si>
  <si>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</si>
  <si>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</si>
  <si>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</si>
  <si>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</si>
  <si>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</si>
  <si>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</si>
  <si>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</si>
  <si>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</si>
  <si>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</si>
  <si>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</si>
  <si>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</si>
  <si>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</si>
  <si>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</si>
  <si>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</si>
  <si>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</si>
  <si>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</si>
  <si>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</si>
  <si>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</si>
  <si>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</si>
  <si>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</si>
  <si>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</si>
  <si>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</si>
  <si>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</si>
  <si>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</si>
  <si>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</si>
  <si>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</si>
  <si>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</si>
  <si>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</si>
  <si>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</si>
  <si>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</si>
  <si>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</si>
  <si>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</si>
  <si>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</si>
  <si>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</si>
  <si>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</si>
  <si>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</si>
  <si>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</si>
  <si>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</si>
  <si>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</si>
  <si>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</si>
  <si>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</si>
  <si>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</si>
  <si>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</si>
  <si>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</si>
  <si>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</si>
  <si>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</si>
  <si>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</si>
  <si>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</si>
  <si>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</si>
  <si>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</si>
  <si>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</si>
  <si>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</si>
  <si>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</si>
  <si>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</si>
  <si>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</si>
  <si>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</si>
  <si>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</si>
  <si>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</si>
  <si>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</si>
  <si>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</si>
  <si>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</si>
  <si>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</si>
  <si>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</si>
  <si>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</si>
  <si>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</si>
  <si>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</si>
  <si>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</si>
  <si>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</si>
  <si>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</si>
  <si>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</si>
  <si>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</si>
  <si>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</si>
  <si>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</si>
  <si>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</si>
  <si>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</si>
  <si>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</si>
  <si>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</si>
  <si>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</si>
  <si>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</si>
  <si>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</si>
  <si>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</si>
  <si>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</si>
  <si>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</si>
  <si>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</si>
  <si>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</si>
  <si>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</si>
  <si>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</si>
  <si>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</si>
  <si>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</si>
  <si>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</si>
  <si>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</si>
  <si>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</si>
  <si>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</si>
  <si>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</si>
  <si>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</si>
  <si>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</si>
  <si>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</si>
  <si>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</si>
  <si>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</si>
  <si>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</si>
  <si>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</si>
  <si>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</si>
  <si>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</si>
  <si>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</si>
  <si>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</si>
  <si>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</si>
  <si>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</si>
  <si>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</si>
  <si>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</si>
  <si>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</si>
  <si>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</si>
  <si>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</si>
  <si>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</si>
  <si>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</si>
  <si>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</si>
  <si>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</si>
  <si>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</si>
  <si>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</si>
  <si>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</si>
  <si>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</si>
  <si>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</si>
  <si>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</si>
  <si>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</si>
  <si>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</si>
  <si>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</si>
  <si>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</si>
  <si>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</si>
  <si>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</si>
  <si>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</si>
  <si>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</si>
  <si>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</si>
  <si>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</si>
  <si>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</si>
  <si>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</si>
  <si>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</si>
  <si>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</si>
  <si>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</si>
  <si>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</si>
  <si>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</si>
  <si>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</si>
  <si>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</si>
  <si>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</si>
  <si>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</si>
  <si>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</si>
  <si>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</si>
  <si>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</si>
  <si>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</si>
  <si>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</si>
  <si>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</si>
  <si>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</si>
  <si>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</si>
  <si>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</si>
  <si>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</si>
  <si>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</si>
  <si>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</si>
  <si>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</si>
  <si>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</si>
  <si>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</si>
  <si>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</si>
  <si>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</si>
  <si>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</si>
  <si>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</si>
  <si>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</si>
  <si>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</si>
  <si>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</si>
  <si>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</si>
  <si>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</si>
  <si>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</si>
  <si>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</si>
  <si>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</si>
  <si>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</si>
  <si>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</si>
  <si>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</si>
  <si>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</si>
  <si>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</si>
  <si>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</si>
  <si>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</si>
  <si>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</si>
  <si>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</si>
  <si>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</si>
  <si>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</si>
  <si>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</si>
  <si>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</si>
  <si>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</si>
  <si>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</si>
  <si>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</si>
  <si>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</si>
  <si>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</si>
  <si>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</si>
  <si>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</si>
  <si>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</si>
  <si>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</si>
  <si>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</si>
  <si>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</si>
  <si>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</si>
  <si>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</si>
  <si>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</si>
  <si>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</si>
  <si>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</si>
  <si>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</si>
  <si>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</si>
  <si>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</si>
  <si>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</si>
  <si>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</si>
  <si>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</si>
  <si>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</si>
  <si>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</si>
  <si>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</si>
  <si>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</si>
  <si>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</si>
  <si>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</si>
  <si>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</si>
  <si>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</si>
  <si>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</si>
  <si>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</si>
  <si>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</si>
  <si>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</si>
  <si>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</si>
  <si>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</si>
  <si>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</si>
  <si>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</si>
  <si>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</si>
  <si>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</si>
  <si>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</si>
  <si>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</si>
  <si>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</si>
  <si>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</si>
  <si>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</si>
  <si>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</si>
  <si>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</si>
  <si>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</si>
  <si>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</si>
  <si>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</si>
  <si>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</si>
  <si>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</si>
  <si>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</si>
  <si>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</si>
  <si>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</si>
  <si>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</si>
  <si>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</si>
  <si>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</si>
  <si>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</si>
  <si>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</si>
  <si>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</si>
  <si>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</si>
  <si>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</si>
  <si>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</si>
  <si>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</si>
  <si>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</si>
  <si>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</si>
  <si>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</si>
  <si>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</si>
  <si>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</si>
  <si>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</si>
  <si>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</si>
  <si>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</si>
  <si>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</si>
  <si>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</si>
  <si>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</si>
  <si>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</si>
  <si>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</si>
  <si>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</si>
  <si>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</si>
  <si>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</si>
  <si>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</si>
  <si>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</si>
  <si>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</si>
  <si>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</si>
  <si>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</si>
  <si>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</si>
  <si>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</si>
  <si>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</si>
  <si>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</si>
  <si>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</si>
  <si>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</si>
  <si>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</si>
  <si>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</si>
  <si>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</si>
  <si>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</si>
  <si>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</si>
  <si>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</si>
  <si>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</si>
  <si>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</si>
  <si>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</si>
  <si>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</si>
  <si>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</si>
  <si>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</si>
  <si>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</si>
  <si>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</si>
  <si>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</si>
  <si>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</si>
  <si>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</si>
  <si>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</si>
  <si>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</si>
  <si>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</si>
  <si>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</si>
  <si>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</si>
  <si>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</si>
  <si>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</si>
  <si>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</si>
  <si>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</si>
  <si>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</si>
  <si>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</si>
  <si>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</si>
  <si>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</si>
  <si>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</si>
  <si>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</si>
  <si>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</si>
  <si>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</si>
  <si>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</si>
  <si>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</si>
  <si>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</si>
  <si>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</si>
  <si>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</si>
  <si>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</si>
  <si>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</si>
  <si>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</si>
  <si>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</si>
  <si>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</si>
  <si>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</si>
  <si>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</si>
  <si>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</si>
  <si>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</si>
  <si>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</si>
  <si>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</si>
  <si>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</si>
  <si>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</si>
  <si>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</si>
  <si>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</si>
  <si>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</si>
  <si>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</si>
  <si>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</si>
  <si>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</si>
  <si>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</si>
  <si>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</si>
  <si>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</si>
  <si>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</si>
  <si>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</si>
  <si>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</si>
  <si>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</si>
  <si>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</si>
  <si>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</si>
  <si>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</si>
  <si>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</si>
  <si>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</si>
  <si>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</si>
  <si>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</si>
  <si>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</si>
  <si>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</si>
  <si>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</si>
  <si>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</si>
  <si>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</si>
  <si>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</si>
  <si>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</si>
  <si>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</si>
  <si>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</si>
  <si>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</si>
  <si>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</si>
  <si>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</si>
  <si>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</si>
  <si>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</si>
  <si>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</si>
  <si>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</si>
  <si>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</si>
  <si>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</si>
  <si>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</si>
  <si>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</si>
  <si>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</si>
  <si>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</si>
  <si>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</si>
  <si>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</si>
  <si>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</si>
  <si>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</si>
  <si>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</si>
  <si>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</si>
  <si>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</si>
  <si>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</si>
  <si>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</si>
  <si>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</si>
  <si>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</si>
  <si>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</si>
  <si>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</si>
  <si>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</si>
  <si>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</si>
  <si>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</si>
  <si>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</si>
  <si>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</si>
  <si>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</si>
  <si>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</si>
  <si>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</si>
  <si>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</si>
  <si>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</si>
  <si>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</si>
  <si>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</si>
  <si>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</si>
  <si>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</si>
  <si>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</si>
  <si>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</si>
  <si>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</si>
  <si>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</si>
  <si>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</si>
  <si>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</si>
  <si>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</si>
  <si>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</si>
  <si>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</si>
  <si>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</si>
  <si>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</si>
  <si>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</si>
  <si>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</si>
  <si>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</si>
  <si>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</si>
  <si>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</si>
  <si>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</si>
  <si>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</si>
  <si>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</si>
  <si>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</si>
  <si>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</si>
  <si>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</si>
  <si>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</si>
  <si>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</si>
  <si>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</si>
  <si>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</si>
  <si>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</si>
  <si>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</si>
  <si>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</si>
  <si>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</si>
  <si>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</si>
  <si>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</si>
  <si>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</si>
  <si>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</si>
  <si>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</si>
  <si>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</si>
  <si>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</si>
  <si>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</si>
  <si>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</si>
  <si>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</si>
  <si>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</si>
  <si>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</si>
  <si>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</si>
  <si>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</si>
  <si>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</si>
  <si>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</si>
  <si>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</si>
  <si>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</si>
  <si>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</si>
  <si>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</si>
  <si>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</si>
  <si>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</si>
  <si>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</si>
  <si>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</si>
  <si>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</si>
  <si>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</si>
  <si>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</si>
  <si>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</si>
  <si>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</si>
  <si>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</si>
  <si>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</si>
  <si>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</si>
  <si>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</si>
  <si>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</si>
  <si>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</si>
  <si>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</si>
  <si>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</si>
  <si>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</si>
  <si>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</si>
  <si>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</si>
  <si>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</si>
  <si>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</si>
  <si>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</si>
  <si>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</si>
  <si>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</si>
  <si>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</si>
  <si>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</si>
  <si>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</si>
  <si>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</si>
  <si>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</si>
  <si>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</si>
  <si>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</si>
  <si>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</si>
  <si>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</si>
  <si>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</si>
  <si>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</si>
  <si>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</si>
  <si>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</si>
  <si>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</si>
  <si>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</si>
  <si>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</si>
  <si>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</si>
  <si>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</si>
  <si>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</si>
  <si>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</si>
  <si>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</si>
  <si>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</si>
  <si>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</si>
  <si>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</si>
  <si>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</si>
  <si>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</si>
  <si>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</si>
  <si>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</si>
  <si>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</si>
  <si>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</si>
  <si>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</si>
  <si>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</si>
  <si>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</si>
  <si>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</si>
  <si>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</si>
  <si>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</si>
  <si>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</si>
  <si>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</si>
  <si>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</si>
  <si>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</si>
  <si>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</si>
  <si>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</si>
  <si>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</si>
  <si>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</si>
  <si>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</si>
  <si>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</si>
  <si>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</si>
  <si>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</si>
  <si>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</si>
  <si>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</si>
  <si>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</si>
  <si>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</si>
  <si>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</si>
  <si>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</si>
  <si>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</si>
  <si>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</si>
  <si>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</si>
  <si>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</si>
  <si>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</si>
  <si>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</si>
  <si>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</si>
  <si>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</si>
  <si>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</si>
  <si>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</si>
  <si>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</si>
  <si>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</si>
  <si>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</si>
  <si>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</si>
  <si>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</si>
  <si>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</si>
  <si>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</si>
  <si>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</si>
  <si>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</si>
  <si>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</si>
  <si>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</si>
  <si>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</si>
  <si>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</si>
  <si>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</si>
  <si>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</si>
  <si>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</si>
  <si>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</si>
  <si>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</si>
  <si>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</si>
  <si>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</si>
  <si>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</si>
  <si>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</si>
  <si>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</si>
  <si>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</si>
  <si>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</si>
  <si>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</si>
  <si>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</si>
  <si>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</si>
  <si>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</si>
  <si>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</si>
  <si>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</si>
  <si>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</si>
  <si>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</si>
  <si>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</si>
  <si>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</si>
  <si>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</si>
  <si>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</si>
  <si>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</si>
  <si>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</si>
  <si>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</si>
  <si>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</si>
  <si>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</si>
  <si>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</si>
  <si>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</si>
  <si>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</si>
  <si>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</si>
  <si>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</si>
  <si>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</si>
  <si>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</si>
  <si>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</si>
  <si>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</si>
  <si>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</si>
  <si>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</si>
  <si>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</si>
  <si>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</si>
  <si>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</si>
  <si>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</si>
  <si>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</si>
  <si>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</si>
  <si>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</si>
  <si>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</si>
  <si>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</si>
  <si>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</si>
  <si>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</si>
  <si>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</si>
  <si>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</si>
  <si>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</si>
  <si>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</si>
  <si>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</si>
  <si>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</si>
  <si>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</si>
  <si>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</si>
  <si>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</si>
  <si>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</si>
  <si>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</si>
  <si>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</si>
  <si>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</si>
  <si>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</si>
  <si>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</si>
  <si>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</si>
  <si>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</si>
  <si>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</si>
  <si>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</si>
  <si>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</si>
  <si>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</si>
  <si>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</si>
  <si>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</si>
  <si>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</si>
  <si>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</si>
  <si>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</si>
  <si>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</si>
  <si>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</si>
  <si>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</si>
  <si>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</si>
  <si>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</si>
  <si>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</si>
  <si>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</si>
  <si>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</si>
  <si>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</si>
  <si>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</si>
  <si>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</si>
  <si>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</si>
  <si>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</si>
  <si>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</si>
  <si>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</si>
  <si>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</si>
  <si>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</si>
  <si>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</si>
  <si>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</si>
  <si>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</si>
  <si>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</si>
  <si>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</si>
  <si>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</si>
  <si>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</si>
  <si>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</si>
  <si>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</si>
  <si>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</si>
  <si>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</si>
  <si>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</si>
  <si>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</si>
  <si>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</si>
  <si>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</si>
  <si>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</si>
  <si>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</si>
  <si>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</si>
  <si>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</si>
  <si>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</si>
  <si>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</si>
  <si>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</si>
  <si>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</si>
  <si>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</si>
  <si>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</si>
  <si>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</si>
  <si>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</si>
  <si>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</si>
  <si>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</si>
  <si>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</si>
  <si>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</si>
  <si>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</si>
  <si>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</si>
  <si>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</si>
  <si>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</si>
  <si>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</si>
  <si>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</si>
  <si>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</si>
  <si>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</si>
  <si>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</si>
  <si>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</si>
  <si>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</si>
  <si>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</si>
  <si>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</si>
  <si>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</si>
  <si>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</si>
  <si>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</si>
  <si>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</si>
  <si>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</si>
  <si>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</si>
  <si>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</si>
  <si>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</si>
  <si>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</si>
  <si>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</si>
  <si>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</si>
  <si>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</si>
  <si>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</si>
  <si>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</si>
  <si>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</si>
  <si>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</si>
  <si>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</si>
  <si>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</si>
  <si>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</si>
  <si>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</si>
  <si>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</si>
  <si>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</si>
  <si>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</si>
  <si>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</si>
  <si>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</si>
  <si>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</si>
  <si>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</si>
  <si>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</si>
  <si>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</si>
  <si>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</si>
  <si>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</si>
  <si>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</si>
  <si>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</si>
  <si>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</si>
  <si>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</si>
  <si>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</si>
  <si>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</si>
  <si>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</si>
  <si>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</si>
  <si>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</si>
  <si>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</si>
  <si>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</si>
  <si>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</si>
  <si>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</si>
  <si>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</si>
  <si>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</si>
  <si>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</si>
  <si>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</si>
  <si>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</si>
  <si>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</si>
  <si>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</si>
  <si>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</si>
  <si>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</si>
  <si>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</si>
  <si>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</si>
  <si>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</si>
  <si>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</si>
  <si>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</si>
  <si>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</si>
  <si>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</si>
  <si>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</si>
  <si>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</si>
  <si>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</si>
  <si>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</si>
  <si>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</si>
  <si>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</si>
  <si>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</si>
  <si>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</si>
  <si>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</si>
  <si>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</si>
  <si>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</si>
  <si>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</si>
  <si>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</si>
  <si>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</si>
  <si>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</si>
  <si>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</si>
  <si>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</si>
  <si>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</si>
  <si>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</si>
  <si>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</si>
  <si>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</si>
  <si>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</si>
  <si>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</si>
  <si>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</si>
  <si>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</si>
  <si>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</si>
  <si>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</si>
  <si>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</si>
  <si>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</si>
  <si>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</si>
  <si>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</si>
  <si>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</si>
  <si>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</si>
  <si>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</si>
  <si>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</si>
  <si>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</si>
  <si>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</si>
  <si>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</si>
  <si>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</si>
  <si>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</si>
  <si>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</si>
  <si>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</si>
  <si>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</si>
  <si>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</si>
  <si>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</si>
  <si>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</si>
  <si>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</si>
  <si>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</si>
  <si>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</si>
  <si>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</si>
  <si>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</si>
  <si>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</si>
  <si>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</si>
  <si>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</si>
  <si>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</si>
  <si>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</si>
  <si>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</si>
  <si>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</si>
  <si>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</si>
  <si>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</si>
  <si>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</si>
  <si>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</si>
  <si>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</si>
  <si>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</si>
  <si>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</si>
  <si>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</si>
  <si>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</si>
  <si>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</si>
  <si>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</si>
  <si>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</si>
  <si>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</si>
  <si>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</si>
  <si>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</si>
  <si>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</si>
  <si>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</si>
  <si>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</si>
  <si>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</si>
  <si>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</si>
  <si>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</si>
  <si>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</si>
  <si>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</si>
  <si>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</si>
  <si>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</si>
  <si>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</si>
  <si>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</si>
  <si>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</si>
  <si>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</si>
  <si>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</si>
  <si>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</si>
  <si>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</si>
  <si>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</si>
  <si>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</si>
  <si>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</si>
  <si>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</si>
  <si>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</si>
  <si>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</si>
  <si>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</si>
  <si>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</si>
  <si>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</si>
  <si>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</si>
  <si>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</si>
  <si>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</si>
  <si>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</si>
  <si>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</si>
  <si>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</si>
  <si>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</si>
  <si>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</si>
  <si>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</si>
  <si>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</si>
  <si>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</si>
  <si>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</si>
  <si>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</si>
  <si>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</si>
  <si>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</si>
  <si>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</si>
  <si>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</si>
  <si>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</si>
  <si>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</si>
  <si>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</si>
  <si>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</si>
  <si>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</si>
  <si>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</si>
  <si>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</si>
  <si>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</si>
  <si>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</si>
  <si>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</si>
  <si>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</si>
  <si>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</si>
  <si>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</si>
  <si>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</si>
  <si>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</si>
  <si>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</si>
  <si>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</si>
  <si>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</si>
  <si>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</si>
  <si>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</si>
  <si>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</si>
  <si>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</si>
  <si>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</si>
  <si>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</si>
  <si>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</si>
  <si>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</si>
  <si>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</si>
  <si>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</si>
  <si>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</si>
  <si>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</si>
  <si>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</si>
  <si>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</si>
  <si>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</si>
  <si>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</si>
  <si>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</si>
  <si>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</si>
  <si>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</si>
  <si>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</si>
  <si>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</si>
  <si>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</si>
  <si>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</si>
  <si>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</si>
  <si>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</si>
  <si>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</si>
  <si>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</si>
  <si>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</si>
  <si>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</si>
  <si>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</si>
  <si>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</si>
  <si>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</si>
  <si>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</si>
  <si>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</si>
  <si>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</si>
  <si>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</si>
  <si>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</si>
  <si>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</si>
  <si>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</si>
  <si>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</si>
  <si>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</si>
  <si>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</si>
  <si>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</si>
  <si>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</si>
  <si>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</si>
  <si>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</si>
  <si>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</si>
  <si>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</si>
  <si>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</si>
  <si>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</si>
  <si>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</si>
  <si>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</si>
  <si>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</si>
  <si>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</si>
  <si>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</si>
  <si>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</si>
  <si>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</si>
  <si>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</si>
  <si>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</si>
  <si>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</si>
  <si>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</si>
  <si>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</si>
  <si>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</si>
  <si>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</si>
  <si>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</si>
  <si>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</si>
  <si>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</si>
  <si>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</si>
  <si>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</si>
  <si>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</si>
  <si>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</si>
  <si>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</si>
  <si>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</si>
  <si>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</si>
  <si>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</si>
  <si>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</si>
  <si>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</si>
  <si>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</si>
  <si>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</si>
  <si>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</si>
  <si>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</si>
  <si>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</si>
  <si>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</si>
  <si>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</si>
  <si>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</si>
  <si>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</si>
  <si>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</si>
  <si>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</si>
  <si>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</si>
  <si>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</si>
  <si>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</si>
  <si>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</si>
  <si>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</si>
  <si>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</si>
  <si>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</si>
  <si>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</si>
  <si>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</si>
  <si>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</si>
  <si>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</si>
  <si>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</si>
  <si>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</si>
  <si>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</si>
  <si>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</si>
  <si>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</si>
  <si>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</si>
  <si>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</si>
  <si>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</si>
  <si>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</si>
  <si>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</si>
  <si>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</si>
  <si>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</si>
  <si>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</si>
  <si>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</si>
  <si>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</si>
  <si>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</si>
  <si>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</si>
  <si>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</si>
  <si>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</si>
  <si>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</si>
  <si>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</si>
  <si>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</si>
  <si>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</si>
  <si>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</si>
  <si>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</si>
  <si>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</si>
  <si>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</si>
  <si>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</si>
  <si>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</si>
  <si>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</si>
  <si>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</si>
  <si>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</si>
  <si>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</si>
  <si>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</si>
  <si>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</si>
  <si>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</si>
  <si>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</si>
  <si>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</si>
  <si>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</si>
  <si>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</si>
  <si>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</si>
  <si>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</si>
  <si>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</si>
  <si>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</si>
  <si>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</si>
  <si>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</si>
  <si>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</si>
  <si>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</si>
  <si>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</si>
  <si>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</si>
  <si>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</si>
  <si>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</si>
  <si>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</si>
  <si>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</si>
  <si>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</si>
  <si>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</si>
  <si>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</si>
  <si>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</si>
  <si>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</si>
  <si>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</si>
  <si>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</si>
  <si>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</si>
  <si>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</si>
  <si>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</si>
  <si>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</si>
  <si>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</si>
  <si>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</si>
  <si>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</si>
  <si>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</si>
  <si>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</si>
  <si>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</si>
  <si>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</si>
  <si>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</si>
  <si>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</si>
  <si>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</si>
  <si>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</si>
  <si>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</si>
  <si>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</si>
  <si>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</si>
  <si>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</si>
  <si>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</si>
  <si>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</si>
  <si>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</si>
  <si>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</si>
  <si>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</si>
  <si>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</si>
  <si>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</si>
  <si>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</si>
  <si>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</si>
  <si>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</si>
  <si>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</si>
  <si>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</si>
  <si>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</si>
  <si>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</si>
  <si>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</si>
  <si>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</si>
  <si>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</si>
  <si>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</si>
  <si>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</si>
  <si>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</si>
  <si>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</si>
  <si>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</si>
  <si>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</si>
  <si>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</si>
  <si>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</si>
  <si>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</si>
  <si>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</si>
  <si>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</si>
  <si>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</si>
  <si>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</si>
  <si>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</si>
  <si>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</si>
  <si>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</si>
  <si>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</si>
  <si>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</si>
  <si>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</si>
  <si>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</si>
  <si>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</si>
  <si>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</si>
  <si>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</si>
  <si>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</si>
  <si>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</si>
  <si>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</si>
  <si>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</si>
  <si>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</si>
  <si>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</si>
  <si>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</si>
  <si>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</si>
  <si>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</si>
  <si>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</si>
  <si>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</si>
  <si>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</si>
  <si>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</si>
  <si>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</si>
  <si>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</si>
  <si>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</si>
  <si>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</si>
  <si>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</si>
  <si>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</si>
  <si>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</si>
  <si>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</si>
  <si>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</si>
  <si>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</si>
  <si>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</si>
  <si>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</si>
  <si>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</si>
  <si>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</si>
  <si>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</si>
  <si>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</si>
  <si>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</si>
  <si>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</si>
  <si>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</si>
  <si>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</si>
  <si>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</si>
  <si>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</si>
  <si>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</si>
  <si>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</si>
  <si>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</si>
  <si>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</si>
  <si>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</si>
  <si>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</si>
  <si>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</si>
  <si>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</si>
  <si>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</si>
  <si>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</si>
  <si>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</si>
  <si>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</si>
  <si>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</si>
  <si>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</si>
  <si>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</si>
  <si>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</si>
  <si>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</si>
  <si>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</si>
  <si>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</si>
  <si>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</si>
  <si>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</si>
  <si>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</si>
  <si>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</si>
  <si>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</si>
  <si>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</si>
  <si>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</si>
  <si>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</si>
  <si>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</si>
  <si>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</si>
  <si>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</si>
  <si>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</si>
  <si>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</si>
  <si>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</si>
  <si>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</si>
  <si>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</si>
  <si>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</si>
  <si>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</si>
  <si>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</si>
  <si>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</si>
  <si>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</si>
  <si>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</si>
  <si>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</si>
  <si>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</si>
  <si>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</si>
  <si>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</si>
  <si>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</si>
  <si>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</si>
  <si>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</si>
  <si>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</si>
  <si>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</si>
  <si>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</si>
  <si>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</si>
  <si>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</si>
  <si>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</si>
  <si>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</si>
  <si>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</si>
  <si>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</si>
  <si>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</si>
  <si>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</si>
  <si>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</si>
  <si>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</si>
  <si>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</si>
  <si>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</si>
  <si>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</si>
  <si>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</si>
  <si>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</si>
  <si>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</si>
  <si>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</si>
  <si>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</si>
  <si>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</si>
  <si>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</si>
  <si>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</si>
  <si>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</si>
  <si>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</si>
  <si>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</si>
  <si>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</si>
  <si>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</si>
  <si>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</si>
  <si>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</si>
  <si>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</si>
  <si>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</si>
  <si>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</si>
  <si>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</si>
  <si>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</si>
  <si>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</si>
  <si>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</si>
  <si>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</si>
  <si>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</si>
  <si>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</si>
  <si>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</si>
  <si>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</si>
  <si>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</si>
  <si>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</si>
  <si>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</si>
  <si>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</si>
  <si>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</si>
  <si>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</si>
  <si>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</si>
  <si>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</si>
  <si>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</si>
  <si>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</si>
  <si>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</si>
  <si>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</si>
  <si>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</si>
  <si>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</si>
  <si>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</si>
  <si>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</si>
  <si>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</si>
  <si>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</si>
  <si>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</si>
  <si>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</si>
  <si>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</si>
  <si>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</si>
  <si>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</si>
  <si>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</si>
  <si>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</si>
  <si>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</si>
  <si>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</si>
  <si>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</si>
  <si>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</si>
  <si>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</si>
  <si>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</si>
  <si>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</si>
  <si>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</si>
  <si>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</si>
  <si>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</si>
  <si>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</si>
  <si>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</si>
  <si>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</si>
  <si>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</si>
  <si>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</si>
  <si>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</si>
  <si>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</si>
  <si>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</si>
  <si>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</si>
  <si>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</si>
  <si>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</si>
  <si>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</si>
  <si>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</si>
  <si>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</si>
  <si>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</si>
  <si>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</si>
  <si>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</si>
  <si>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</si>
  <si>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</si>
  <si>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</si>
  <si>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</si>
  <si>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</si>
  <si>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</si>
  <si>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</si>
  <si>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</si>
  <si>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</si>
  <si>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</si>
  <si>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</si>
  <si>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</si>
  <si>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</si>
  <si>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</si>
  <si>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</si>
  <si>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</si>
  <si>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</si>
  <si>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</si>
  <si>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</si>
  <si>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</si>
  <si>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</si>
  <si>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</si>
  <si>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</si>
  <si>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</si>
  <si>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</si>
  <si>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</si>
  <si>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</si>
  <si>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</si>
  <si>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</si>
  <si>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</si>
  <si>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</si>
  <si>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</si>
  <si>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</si>
  <si>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</si>
  <si>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</si>
  <si>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</si>
  <si>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</si>
  <si>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</si>
  <si>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</si>
  <si>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</si>
  <si>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</si>
  <si>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</si>
  <si>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</si>
  <si>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</si>
  <si>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</si>
  <si>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</si>
  <si>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</si>
  <si>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</si>
  <si>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</si>
  <si>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</si>
  <si>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</si>
  <si>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</si>
  <si>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</si>
  <si>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</si>
  <si>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</si>
  <si>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</si>
  <si>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</si>
  <si>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</si>
  <si>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</si>
  <si>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</si>
  <si>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</si>
  <si>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</si>
  <si>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</si>
  <si>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</si>
  <si>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</si>
  <si>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</si>
  <si>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</si>
  <si>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</si>
  <si>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</si>
  <si>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</si>
  <si>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</si>
  <si>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</si>
  <si>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</si>
  <si>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</si>
  <si>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</si>
  <si>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</si>
  <si>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</si>
  <si>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</si>
  <si>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</si>
  <si>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</si>
  <si>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</si>
  <si>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</si>
  <si>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</si>
  <si>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</si>
  <si>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</si>
  <si>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</si>
  <si>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</si>
  <si>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</si>
  <si>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</si>
  <si>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</si>
  <si>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</si>
  <si>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</si>
  <si>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</si>
  <si>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</si>
  <si>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</si>
  <si>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</si>
  <si>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</si>
  <si>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</si>
  <si>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</si>
  <si>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</si>
  <si>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</si>
  <si>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</si>
  <si>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</si>
  <si>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</si>
  <si>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</si>
  <si>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</si>
  <si>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</si>
  <si>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</si>
  <si>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</si>
  <si>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</si>
  <si>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</si>
  <si>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</si>
  <si>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</si>
  <si>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</si>
  <si>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</si>
  <si>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</si>
  <si>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</si>
  <si>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</si>
  <si>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</si>
  <si>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</si>
  <si>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</si>
  <si>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</si>
  <si>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</si>
  <si>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</si>
  <si>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</si>
  <si>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</si>
  <si>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</si>
  <si>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</si>
  <si>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</si>
  <si>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</si>
  <si>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</si>
  <si>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</si>
  <si>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</si>
  <si>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</si>
  <si>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</si>
  <si>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</si>
  <si>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</si>
  <si>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</si>
  <si>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</si>
  <si>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</si>
  <si>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</si>
  <si>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</si>
  <si>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</si>
  <si>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</si>
  <si>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</si>
  <si>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</si>
  <si>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</si>
  <si>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</si>
  <si>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</si>
  <si>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</si>
  <si>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</si>
  <si>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</si>
  <si>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</si>
  <si>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</si>
  <si>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</si>
  <si>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</si>
  <si>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</si>
  <si>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</si>
  <si>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</si>
  <si>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</si>
  <si>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</si>
  <si>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</si>
  <si>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</si>
  <si>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</si>
  <si>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</si>
  <si>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</si>
  <si>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</si>
  <si>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</si>
  <si>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</si>
  <si>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</si>
  <si>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</si>
  <si>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</si>
  <si>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</si>
  <si>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</si>
  <si>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</si>
  <si>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</si>
  <si>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</si>
  <si>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</si>
  <si>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</si>
  <si>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</si>
  <si>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</si>
  <si>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</si>
  <si>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</si>
  <si>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</si>
  <si>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</si>
  <si>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</si>
  <si>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</si>
  <si>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</si>
  <si>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</si>
  <si>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</si>
  <si>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</si>
  <si>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</si>
  <si>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</si>
  <si>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</si>
  <si>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</si>
  <si>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</si>
  <si>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</si>
  <si>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</si>
  <si>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</si>
  <si>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</si>
  <si>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</si>
  <si>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</si>
  <si>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</si>
  <si>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</si>
  <si>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</si>
  <si>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</si>
  <si>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</si>
  <si>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</si>
  <si>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</si>
  <si>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</si>
  <si>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</si>
  <si>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</si>
  <si>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</si>
  <si>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</si>
  <si>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</si>
  <si>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</si>
  <si>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</si>
  <si>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</si>
  <si>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</si>
  <si>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</si>
  <si>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</si>
  <si>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</si>
  <si>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</si>
  <si>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</si>
  <si>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</si>
  <si>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</si>
  <si>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</si>
  <si>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</si>
  <si>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</si>
  <si>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</si>
  <si>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</si>
  <si>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</si>
  <si>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</si>
  <si>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</si>
  <si>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</si>
  <si>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</si>
  <si>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</si>
  <si>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</si>
  <si>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</si>
  <si>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</si>
  <si>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</si>
  <si>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</si>
  <si>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</si>
  <si>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</si>
  <si>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</si>
  <si>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</si>
  <si>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</si>
  <si>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</si>
  <si>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</si>
  <si>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</si>
  <si>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</si>
  <si>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</si>
  <si>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</si>
  <si>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</si>
  <si>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</si>
  <si>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</si>
  <si>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</si>
  <si>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</si>
  <si>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</si>
  <si>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</si>
  <si>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</si>
  <si>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</si>
  <si>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</si>
  <si>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</si>
  <si>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</si>
  <si>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</si>
  <si>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</si>
  <si>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</si>
  <si>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</si>
  <si>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</si>
  <si>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</si>
  <si>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</si>
  <si>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</si>
  <si>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</si>
  <si>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</si>
  <si>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</si>
  <si>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</si>
  <si>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</si>
  <si>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</si>
  <si>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</si>
  <si>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</si>
  <si>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</si>
  <si>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</si>
  <si>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</si>
  <si>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</si>
  <si>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</si>
  <si>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</si>
  <si>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</si>
  <si>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</si>
  <si>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</si>
  <si>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</si>
  <si>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</si>
  <si>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</si>
  <si>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</si>
  <si>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</si>
  <si>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</si>
  <si>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</si>
  <si>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</si>
  <si>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</si>
  <si>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</si>
  <si>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</si>
  <si>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</si>
  <si>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</si>
  <si>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</si>
  <si>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</si>
  <si>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</si>
  <si>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</si>
  <si>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</si>
  <si>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</si>
  <si>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</si>
  <si>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</si>
  <si>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</si>
  <si>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</si>
  <si>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</si>
  <si>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</si>
  <si>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</si>
  <si>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</si>
  <si>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</si>
  <si>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</si>
  <si>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</si>
  <si>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</si>
  <si>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</si>
  <si>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</si>
  <si>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</si>
  <si>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</si>
  <si>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</si>
  <si>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</si>
  <si>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</si>
  <si>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</si>
  <si>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</si>
  <si>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</si>
  <si>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</si>
  <si>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</si>
  <si>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</si>
  <si>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</si>
  <si>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</si>
  <si>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</si>
  <si>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</si>
  <si>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</si>
  <si>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</si>
  <si>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</si>
  <si>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</si>
  <si>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</si>
  <si>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</si>
  <si>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</si>
  <si>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</si>
  <si>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</si>
  <si>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</si>
  <si>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</si>
  <si>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</si>
  <si>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</si>
  <si>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</si>
  <si>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</si>
  <si>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</si>
  <si>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</si>
  <si>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</si>
  <si>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</si>
  <si>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</si>
  <si>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</si>
  <si>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</si>
  <si>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</si>
  <si>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</si>
  <si>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</si>
  <si>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</si>
  <si>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</si>
  <si>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</si>
  <si>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</si>
  <si>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</si>
  <si>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</si>
  <si>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</si>
  <si>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</si>
  <si>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</si>
  <si>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</si>
  <si>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</si>
  <si>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</si>
  <si>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</si>
  <si>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</si>
  <si>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</si>
  <si>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</si>
  <si>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</si>
  <si>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</si>
  <si>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</si>
  <si>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</si>
  <si>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</si>
  <si>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</si>
  <si>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</si>
  <si>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</si>
  <si>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</si>
  <si>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</si>
  <si>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</si>
  <si>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</si>
  <si>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</si>
  <si>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</si>
  <si>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</si>
  <si>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</si>
  <si>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</si>
  <si>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</si>
  <si>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</si>
  <si>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</si>
  <si>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</si>
  <si>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</si>
  <si>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</si>
  <si>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</si>
  <si>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</si>
  <si>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</si>
  <si>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</si>
  <si>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</si>
  <si>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</si>
  <si>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</si>
  <si>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</si>
  <si>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</si>
  <si>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</si>
  <si>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</si>
  <si>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</si>
  <si>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</si>
  <si>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</si>
  <si>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</si>
  <si>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</si>
  <si>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</si>
  <si>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</si>
  <si>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</si>
  <si>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</si>
  <si>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</si>
  <si>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</si>
  <si>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</si>
  <si>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</si>
  <si>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</si>
  <si>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</si>
  <si>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</si>
  <si>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</si>
  <si>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</si>
  <si>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</si>
  <si>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</si>
  <si>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</si>
  <si>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</si>
  <si>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</si>
  <si>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</si>
  <si>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</si>
  <si>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</si>
  <si>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</si>
  <si>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</si>
  <si>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</si>
  <si>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</si>
  <si>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</si>
  <si>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</si>
  <si>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</si>
  <si>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</si>
  <si>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</si>
  <si>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</si>
  <si>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</si>
  <si>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</si>
  <si>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</si>
  <si>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</si>
  <si>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</si>
  <si>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</si>
  <si>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</si>
  <si>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</si>
  <si>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</si>
  <si>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</si>
  <si>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</si>
  <si>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</si>
  <si>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</si>
  <si>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</si>
  <si>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</si>
  <si>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</si>
  <si>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</si>
  <si>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</si>
  <si>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</si>
  <si>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</si>
  <si>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</si>
  <si>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</si>
  <si>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</si>
  <si>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</si>
  <si>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</si>
  <si>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</si>
  <si>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</si>
  <si>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</si>
  <si>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</si>
  <si>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</si>
  <si>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</si>
  <si>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</si>
  <si>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</si>
  <si>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</si>
  <si>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</si>
  <si>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</si>
  <si>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</si>
  <si>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</si>
  <si>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</si>
  <si>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</si>
  <si>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</si>
  <si>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</si>
  <si>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</si>
  <si>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</si>
  <si>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</si>
  <si>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</si>
  <si>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</si>
  <si>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</si>
  <si>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</si>
  <si>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</si>
  <si>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</si>
  <si>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</si>
  <si>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</si>
  <si>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</si>
  <si>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</si>
  <si>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</si>
  <si>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</si>
  <si>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</si>
  <si>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</si>
  <si>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</si>
  <si>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</si>
  <si>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</si>
  <si>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</si>
  <si>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</si>
  <si>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</si>
  <si>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</si>
  <si>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</si>
  <si>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</si>
  <si>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</si>
  <si>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</si>
  <si>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</si>
  <si>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</si>
  <si>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</si>
  <si>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</si>
  <si>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</si>
  <si>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</si>
  <si>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</si>
  <si>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</si>
  <si>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</si>
  <si>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</si>
  <si>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</si>
  <si>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</si>
  <si>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</si>
  <si>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</si>
  <si>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</si>
  <si>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</si>
  <si>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</si>
  <si>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</si>
  <si>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</si>
  <si>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</si>
  <si>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</si>
  <si>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</si>
  <si>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</si>
  <si>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</si>
  <si>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</si>
  <si>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</si>
  <si>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</si>
  <si>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</si>
  <si>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</si>
  <si>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</si>
  <si>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</si>
  <si>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</si>
  <si>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</si>
  <si>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</si>
  <si>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</si>
  <si>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</si>
  <si>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</si>
  <si>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</si>
  <si>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</si>
  <si>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</si>
  <si>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</si>
  <si>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</si>
  <si>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</si>
  <si>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</si>
  <si>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</si>
  <si>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</si>
  <si>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</si>
  <si>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</si>
  <si>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</si>
  <si>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</si>
  <si>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</si>
  <si>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</si>
  <si>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</si>
  <si>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</si>
  <si>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</si>
  <si>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</si>
  <si>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</si>
  <si>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</si>
  <si>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</si>
  <si>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</si>
  <si>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</si>
  <si>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</si>
  <si>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</si>
  <si>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</si>
  <si>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</si>
  <si>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</si>
  <si>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</si>
  <si>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</si>
  <si>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</si>
  <si>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</si>
  <si>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</si>
  <si>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</si>
  <si>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</si>
  <si>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</si>
  <si>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</si>
  <si>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</si>
  <si>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</si>
  <si>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</si>
  <si>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</si>
  <si>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</si>
  <si>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</si>
  <si>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</si>
  <si>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</si>
  <si>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</si>
  <si>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</si>
  <si>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</si>
  <si>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</si>
  <si>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</si>
  <si>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</si>
  <si>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</si>
  <si>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</si>
  <si>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</si>
  <si>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</si>
  <si>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</si>
  <si>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</si>
  <si>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</si>
  <si>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</si>
  <si>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</si>
  <si>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</si>
  <si>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</si>
  <si>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</si>
  <si>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</si>
  <si>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</si>
  <si>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</si>
  <si>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</si>
  <si>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</si>
  <si>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</si>
  <si>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</si>
  <si>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</si>
  <si>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</si>
  <si>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</si>
  <si>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</si>
  <si>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</si>
  <si>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</si>
  <si>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</si>
  <si>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</si>
  <si>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</si>
  <si>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</si>
  <si>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</si>
  <si>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</si>
  <si>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</si>
  <si>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</si>
  <si>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</si>
  <si>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</si>
  <si>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</si>
  <si>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</si>
  <si>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</si>
  <si>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</si>
  <si>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</si>
  <si>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</si>
  <si>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</si>
  <si>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</si>
  <si>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</si>
  <si>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</si>
  <si>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</si>
  <si>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</si>
  <si>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</si>
  <si>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</si>
  <si>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</si>
  <si>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</si>
  <si>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</si>
  <si>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</si>
  <si>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</si>
  <si>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</si>
  <si>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</si>
  <si>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</si>
  <si>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</si>
  <si>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</si>
  <si>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</si>
  <si>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</si>
  <si>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</si>
  <si>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</si>
  <si>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</si>
  <si>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</si>
  <si>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</si>
  <si>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</si>
  <si>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</si>
  <si>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</si>
  <si>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</si>
  <si>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</si>
  <si>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</si>
  <si>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</si>
  <si>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</si>
  <si>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</si>
  <si>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</si>
  <si>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</si>
  <si>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</si>
  <si>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</si>
  <si>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</si>
  <si>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</si>
  <si>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</si>
  <si>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</si>
  <si>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</si>
  <si>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</si>
  <si>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</si>
  <si>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</si>
  <si>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</si>
  <si>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</si>
  <si>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</si>
  <si>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</si>
  <si>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</si>
  <si>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</si>
  <si>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</si>
  <si>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</si>
  <si>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</si>
  <si>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</si>
  <si>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</si>
  <si>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</si>
  <si>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</si>
  <si>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</si>
  <si>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</si>
  <si>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</si>
  <si>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</si>
  <si>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</si>
  <si>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</si>
  <si>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</si>
  <si>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</si>
  <si>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</si>
  <si>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</si>
  <si>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</si>
  <si>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</si>
  <si>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</si>
  <si>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</si>
  <si>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</si>
  <si>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</si>
  <si>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</si>
  <si>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</si>
  <si>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</si>
  <si>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</si>
  <si>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</si>
  <si>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</si>
  <si>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</si>
  <si>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</si>
  <si>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</si>
  <si>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</si>
  <si>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</si>
  <si>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</si>
  <si>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</si>
  <si>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</si>
  <si>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</si>
  <si>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</si>
  <si>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</si>
  <si>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</si>
  <si>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</si>
  <si>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</si>
  <si>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</si>
  <si>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</si>
  <si>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</si>
  <si>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</si>
  <si>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</si>
  <si>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</si>
  <si>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</si>
  <si>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</si>
  <si>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</si>
  <si>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</si>
  <si>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</si>
  <si>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</si>
  <si>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</si>
  <si>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</si>
  <si>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</si>
  <si>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</si>
  <si>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</si>
  <si>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</si>
  <si>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</si>
  <si>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</si>
  <si>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</si>
  <si>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</si>
  <si>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</si>
  <si>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</si>
  <si>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</si>
  <si>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</si>
  <si>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</si>
  <si>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</si>
  <si>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</si>
  <si>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</si>
  <si>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</si>
  <si>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</si>
  <si>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</si>
  <si>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</si>
  <si>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</si>
  <si>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</si>
  <si>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</si>
  <si>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</si>
  <si>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</si>
  <si>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</si>
  <si>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</si>
  <si>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</si>
  <si>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</si>
  <si>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</si>
  <si>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</si>
  <si>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</si>
  <si>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</si>
  <si>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</si>
  <si>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</si>
  <si>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</si>
  <si>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</si>
  <si>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</si>
  <si>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</si>
  <si>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</si>
  <si>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</si>
  <si>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</si>
  <si>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</si>
  <si>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</si>
  <si>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</si>
  <si>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</si>
  <si>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</si>
  <si>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</si>
  <si>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</si>
  <si>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</si>
  <si>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</si>
  <si>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</si>
  <si>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</si>
  <si>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</si>
  <si>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</si>
  <si>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</si>
  <si>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</si>
  <si>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</si>
  <si>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</si>
  <si>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</si>
  <si>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</si>
  <si>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</si>
  <si>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</si>
  <si>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</si>
  <si>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</si>
  <si>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</si>
  <si>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</si>
  <si>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</si>
  <si>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</si>
  <si>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</si>
  <si>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</si>
  <si>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</si>
  <si>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</si>
  <si>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</si>
  <si>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</si>
  <si>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</si>
  <si>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</si>
  <si>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</si>
  <si>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</si>
  <si>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</si>
  <si>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</si>
  <si>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</si>
  <si>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</si>
  <si>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</si>
  <si>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</si>
  <si>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</si>
  <si>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</si>
  <si>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</si>
  <si>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</si>
  <si>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</si>
  <si>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</si>
  <si>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</si>
  <si>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</si>
  <si>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</si>
  <si>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</si>
  <si>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</si>
  <si>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</si>
  <si>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</si>
  <si>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</si>
  <si>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</si>
  <si>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</si>
  <si>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</si>
  <si>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</si>
  <si>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</si>
  <si>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</si>
  <si>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</si>
  <si>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</si>
  <si>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</si>
  <si>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</si>
  <si>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</si>
  <si>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</si>
  <si>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</si>
  <si>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</si>
  <si>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</si>
  <si>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</si>
  <si>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</si>
  <si>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</si>
  <si>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</si>
  <si>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</si>
  <si>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</si>
  <si>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</si>
  <si>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</si>
  <si>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</si>
  <si>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</si>
  <si>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</si>
  <si>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</si>
  <si>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</si>
  <si>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</si>
  <si>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</si>
  <si>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</si>
  <si>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</si>
  <si>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</si>
  <si>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</si>
  <si>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</si>
  <si>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</si>
  <si>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</si>
  <si>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</si>
  <si>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</si>
  <si>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</si>
  <si>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</si>
  <si>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</si>
  <si>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</si>
  <si>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</si>
  <si>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</si>
  <si>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</si>
  <si>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</si>
  <si>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</si>
  <si>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</si>
  <si>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</si>
  <si>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</si>
  <si>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</si>
  <si>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</si>
  <si>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</si>
  <si>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</si>
  <si>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</si>
  <si>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</si>
  <si>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</si>
  <si>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</si>
  <si>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</si>
  <si>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</si>
  <si>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</si>
  <si>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</si>
  <si>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</si>
  <si>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</si>
  <si>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</si>
  <si>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</si>
  <si>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</si>
  <si>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</si>
  <si>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</si>
  <si>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</si>
  <si>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</si>
  <si>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</si>
  <si>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</si>
  <si>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</si>
  <si>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</si>
  <si>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</si>
  <si>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</si>
  <si>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</si>
  <si>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</si>
  <si>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</si>
  <si>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</si>
  <si>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</si>
  <si>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</si>
  <si>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</si>
  <si>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</si>
  <si>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</si>
  <si>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</si>
  <si>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</si>
  <si>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</si>
  <si>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</si>
  <si>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</si>
  <si>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</si>
  <si>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</si>
  <si>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</si>
  <si>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</si>
  <si>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</si>
  <si>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</si>
  <si>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</si>
  <si>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</si>
  <si>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</si>
  <si>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</si>
  <si>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</si>
  <si>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</si>
  <si>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</si>
  <si>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</si>
  <si>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</si>
  <si>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</si>
  <si>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</si>
  <si>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</si>
  <si>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</si>
  <si>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</si>
  <si>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</si>
  <si>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</si>
  <si>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</si>
  <si>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</si>
  <si>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</si>
  <si>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</si>
  <si>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</si>
  <si>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</si>
  <si>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</si>
  <si>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</si>
  <si>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</si>
  <si>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</si>
  <si>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</si>
  <si>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</si>
  <si>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</si>
  <si>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</si>
  <si>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</si>
  <si>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</si>
  <si>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</si>
  <si>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</si>
  <si>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</si>
  <si>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</si>
  <si>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</si>
  <si>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</si>
  <si>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</si>
  <si>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</si>
  <si>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</si>
  <si>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</si>
  <si>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</si>
  <si>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</si>
  <si>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</si>
  <si>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</si>
  <si>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</si>
  <si>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</si>
  <si>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</si>
  <si>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</si>
  <si>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</si>
  <si>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</si>
  <si>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</si>
  <si>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</si>
  <si>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</si>
  <si>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</si>
  <si>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</si>
  <si>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</si>
  <si>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</si>
  <si>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</si>
  <si>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</si>
  <si>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</si>
  <si>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</si>
  <si>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</si>
  <si>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</si>
  <si>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</si>
  <si>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</si>
  <si>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</si>
  <si>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</si>
  <si>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</si>
  <si>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</si>
  <si>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</si>
  <si>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</si>
  <si>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</si>
  <si>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</si>
  <si>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</si>
  <si>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</si>
  <si>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</si>
  <si>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</si>
  <si>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</si>
  <si>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</si>
  <si>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</si>
  <si>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</si>
  <si>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</si>
  <si>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</si>
  <si>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</si>
  <si>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</si>
  <si>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</si>
  <si>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</si>
  <si>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</si>
  <si>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</si>
  <si>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</si>
  <si>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</si>
  <si>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</si>
  <si>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</si>
  <si>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</si>
  <si>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</si>
  <si>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</si>
  <si>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</si>
  <si>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</si>
  <si>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</si>
  <si>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</si>
  <si>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</si>
  <si>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</si>
  <si>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</si>
  <si>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</si>
  <si>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</si>
  <si>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</si>
  <si>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</si>
  <si>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</si>
  <si>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</si>
  <si>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</si>
  <si>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</si>
  <si>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</si>
  <si>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</si>
  <si>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</si>
  <si>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</si>
  <si>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</si>
  <si>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</si>
  <si>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</si>
  <si>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</si>
  <si>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</si>
  <si>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</si>
  <si>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</si>
  <si>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</si>
  <si>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</si>
  <si>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</si>
  <si>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</si>
  <si>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</si>
  <si>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</si>
  <si>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</si>
  <si>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</si>
  <si>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</si>
  <si>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</si>
  <si>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</si>
  <si>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</si>
  <si>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</si>
  <si>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</si>
  <si>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</si>
  <si>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</si>
  <si>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</si>
  <si>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</si>
  <si>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</si>
  <si>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</si>
  <si>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</si>
  <si>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</si>
  <si>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</si>
  <si>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</si>
  <si>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</si>
  <si>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</si>
  <si>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</si>
  <si>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</si>
  <si>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</si>
  <si>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</si>
  <si>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</si>
  <si>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</si>
  <si>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</si>
  <si>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</si>
  <si>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</si>
  <si>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</si>
  <si>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</si>
  <si>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</si>
  <si>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</si>
  <si>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</si>
  <si>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</si>
  <si>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</si>
  <si>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</si>
  <si>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</si>
  <si>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</si>
  <si>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</si>
  <si>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</si>
  <si>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</si>
  <si>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</si>
  <si>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</si>
  <si>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</si>
  <si>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</si>
  <si>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</si>
  <si>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</si>
  <si>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</si>
  <si>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</si>
  <si>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</si>
  <si>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</si>
  <si>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</si>
  <si>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</si>
  <si>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</si>
  <si>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</si>
  <si>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</si>
  <si>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</si>
  <si>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</si>
  <si>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</si>
  <si>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</si>
  <si>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</si>
  <si>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</si>
  <si>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</si>
  <si>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</si>
  <si>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</si>
  <si>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</si>
  <si>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</si>
  <si>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</si>
  <si>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</si>
  <si>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</si>
  <si>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</si>
  <si>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</si>
  <si>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</si>
  <si>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</si>
  <si>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</si>
  <si>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</si>
  <si>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</si>
  <si>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</si>
  <si>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</si>
  <si>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</si>
  <si>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</si>
  <si>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</si>
  <si>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</si>
  <si>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</si>
  <si>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</si>
  <si>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</si>
  <si>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</si>
  <si>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</si>
  <si>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</si>
  <si>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</si>
  <si>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</si>
  <si>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</si>
  <si>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</si>
  <si>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</si>
  <si>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</si>
  <si>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</si>
  <si>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</si>
  <si>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</si>
  <si>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</si>
  <si>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</si>
  <si>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</si>
  <si>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</si>
  <si>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</si>
  <si>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</si>
  <si>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</si>
  <si>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</si>
  <si>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</si>
  <si>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</si>
  <si>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</si>
  <si>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</si>
  <si>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</si>
  <si>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</si>
  <si>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</si>
  <si>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</si>
  <si>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</si>
  <si>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</si>
  <si>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</si>
  <si>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</si>
  <si>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</si>
  <si>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</si>
  <si>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</si>
  <si>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</si>
  <si>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</si>
  <si>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</si>
  <si>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</si>
  <si>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</si>
  <si>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</si>
  <si>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</si>
  <si>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</si>
  <si>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</si>
  <si>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</si>
  <si>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</si>
  <si>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</si>
  <si>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</si>
  <si>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</si>
  <si>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</si>
  <si>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</si>
  <si>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</si>
  <si>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</si>
  <si>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</si>
  <si>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</si>
  <si>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</si>
  <si>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</si>
  <si>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</si>
  <si>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</si>
  <si>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</si>
  <si>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</si>
  <si>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</si>
  <si>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</si>
  <si>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</si>
  <si>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</si>
  <si>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</si>
  <si>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</si>
  <si>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</si>
  <si>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</si>
  <si>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</si>
  <si>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</si>
  <si>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</si>
  <si>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</si>
  <si>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</si>
  <si>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</si>
  <si>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</si>
  <si>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</si>
  <si>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</si>
  <si>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</si>
  <si>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</si>
  <si>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</si>
  <si>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</si>
  <si>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</si>
  <si>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</si>
  <si>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</si>
  <si>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</si>
  <si>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</si>
  <si>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</si>
  <si>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</si>
  <si>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</si>
  <si>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</si>
  <si>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</si>
  <si>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</si>
  <si>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</si>
  <si>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</si>
  <si>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</si>
  <si>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</si>
  <si>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</si>
  <si>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</si>
  <si>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</si>
  <si>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</si>
  <si>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</si>
  <si>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</si>
  <si>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</si>
  <si>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</si>
  <si>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</si>
  <si>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</si>
  <si>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</si>
  <si>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</si>
  <si>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</si>
  <si>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</si>
  <si>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</si>
  <si>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</si>
  <si>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</si>
  <si>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</si>
  <si>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</si>
  <si>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</si>
  <si>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</si>
  <si>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</si>
  <si>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</si>
  <si>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</si>
  <si>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</si>
  <si>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</si>
  <si>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</si>
  <si>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</si>
  <si>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</si>
  <si>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</si>
  <si>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</si>
  <si>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</si>
  <si>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</si>
  <si>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</si>
  <si>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</si>
  <si>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</si>
  <si>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</si>
  <si>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</si>
  <si>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</si>
  <si>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</si>
  <si>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</si>
  <si>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</si>
  <si>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</si>
  <si>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</si>
  <si>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</si>
  <si>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</si>
  <si>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</si>
  <si>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</si>
  <si>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</si>
  <si>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</si>
  <si>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</si>
  <si>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</si>
  <si>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</si>
  <si>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</si>
  <si>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</si>
  <si>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</si>
  <si>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</si>
  <si>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</si>
  <si>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</si>
  <si>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</si>
  <si>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</si>
  <si>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</si>
  <si>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</si>
  <si>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</si>
  <si>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</si>
  <si>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</si>
  <si>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</si>
  <si>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</si>
  <si>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</si>
  <si>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</si>
  <si>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</si>
  <si>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</si>
  <si>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</si>
  <si>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</si>
  <si>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</si>
  <si>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</si>
  <si>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</si>
  <si>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</si>
  <si>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</si>
  <si>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</si>
  <si>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</si>
  <si>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</si>
  <si>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</si>
  <si>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</si>
  <si>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</si>
  <si>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</si>
  <si>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</si>
  <si>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</si>
  <si>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</si>
  <si>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</si>
  <si>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</si>
  <si>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</si>
  <si>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</si>
  <si>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</si>
  <si>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</si>
  <si>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</si>
  <si>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</si>
  <si>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</si>
  <si>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</si>
  <si>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</si>
  <si>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</si>
  <si>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</si>
  <si>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</si>
  <si>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</si>
  <si>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</si>
  <si>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</si>
  <si>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</si>
  <si>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</si>
  <si>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</si>
  <si>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</si>
  <si>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</si>
  <si>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</si>
  <si>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</si>
  <si>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</si>
  <si>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</si>
  <si>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</si>
  <si>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</si>
  <si>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</si>
  <si>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</si>
  <si>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</si>
  <si>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</si>
  <si>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</si>
  <si>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</si>
  <si>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</si>
  <si>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</si>
  <si>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</si>
  <si>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</si>
  <si>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</si>
  <si>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</si>
  <si>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</si>
  <si>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</si>
  <si>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</si>
  <si>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</si>
  <si>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</si>
  <si>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</si>
  <si>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</si>
  <si>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</si>
  <si>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</si>
  <si>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</si>
  <si>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</si>
  <si>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</si>
  <si>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</si>
  <si>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</si>
  <si>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</si>
  <si>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</si>
  <si>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</si>
  <si>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</si>
  <si>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</si>
  <si>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</si>
  <si>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</si>
  <si>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</si>
  <si>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</si>
  <si>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</si>
  <si>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</si>
  <si>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</si>
  <si>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</si>
  <si>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</si>
  <si>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</si>
  <si>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</si>
  <si>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</si>
  <si>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</si>
  <si>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</si>
  <si>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</si>
  <si>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</si>
  <si>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</si>
  <si>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</si>
  <si>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</si>
  <si>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</si>
  <si>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</si>
  <si>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</si>
  <si>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</si>
  <si>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</si>
  <si>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</si>
  <si>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</si>
  <si>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</si>
  <si>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</si>
  <si>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</si>
  <si>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</si>
  <si>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</si>
  <si>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</si>
  <si>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</si>
  <si>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</si>
  <si>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</si>
  <si>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</si>
  <si>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</si>
  <si>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</si>
  <si>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</si>
  <si>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</si>
  <si>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</si>
  <si>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</si>
  <si>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</si>
  <si>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</si>
  <si>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</si>
  <si>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</si>
  <si>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</si>
  <si>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</si>
  <si>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</si>
  <si>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</si>
  <si>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</si>
  <si>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</si>
  <si>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</si>
  <si>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</si>
  <si>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</si>
  <si>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</si>
  <si>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</si>
  <si>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</si>
  <si>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</si>
  <si>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</si>
  <si>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</si>
  <si>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</si>
  <si>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</si>
  <si>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</si>
  <si>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</si>
  <si>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</si>
  <si>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</si>
  <si>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</si>
  <si>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</si>
  <si>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</si>
  <si>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</si>
  <si>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</si>
  <si>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</si>
  <si>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</si>
  <si>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</si>
  <si>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</si>
  <si>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</si>
  <si>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</si>
  <si>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</si>
  <si>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</si>
  <si>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</si>
  <si>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</si>
  <si>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</si>
  <si>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</si>
  <si>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</si>
  <si>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</si>
  <si>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</si>
  <si>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</si>
  <si>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</si>
  <si>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</si>
  <si>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</si>
  <si>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</si>
  <si>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</si>
  <si>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</si>
  <si>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</si>
  <si>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</si>
  <si>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</si>
  <si>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</si>
  <si>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</si>
  <si>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</si>
  <si>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</si>
  <si>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</si>
  <si>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</si>
  <si>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</si>
  <si>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</si>
  <si>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</si>
  <si>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</si>
  <si>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</si>
  <si>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</si>
  <si>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</si>
  <si>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</si>
  <si>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</si>
  <si>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</si>
  <si>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</si>
  <si>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</si>
  <si>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</si>
  <si>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</si>
  <si>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</si>
  <si>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</si>
  <si>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</si>
  <si>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</si>
  <si>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</si>
  <si>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</si>
  <si>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</si>
  <si>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</si>
  <si>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</si>
  <si>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</si>
  <si>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</si>
  <si>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</si>
  <si>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</si>
  <si>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</si>
  <si>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</si>
  <si>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</si>
  <si>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</si>
  <si>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</si>
  <si>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</si>
  <si>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</si>
  <si>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</si>
  <si>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</si>
  <si>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</si>
  <si>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</si>
  <si>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</si>
  <si>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</si>
  <si>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</si>
  <si>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</si>
  <si>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</si>
  <si>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</si>
  <si>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</si>
  <si>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</si>
  <si>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</si>
  <si>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</si>
  <si>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</si>
  <si>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</si>
  <si>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</si>
  <si>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</si>
  <si>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</si>
  <si>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</si>
  <si>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</si>
  <si>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</si>
  <si>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</si>
  <si>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</si>
  <si>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</si>
  <si>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</si>
  <si>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</si>
  <si>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</si>
  <si>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</si>
  <si>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</si>
  <si>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</si>
  <si>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</si>
  <si>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</si>
  <si>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</si>
  <si>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</si>
  <si>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</si>
  <si>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</si>
  <si>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</si>
  <si>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</si>
  <si>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</si>
  <si>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</si>
  <si>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</si>
  <si>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</si>
  <si>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</si>
  <si>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</si>
  <si>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</si>
  <si>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</si>
  <si>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</si>
  <si>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</si>
  <si>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</si>
  <si>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</si>
  <si>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</si>
  <si>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</si>
  <si>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</si>
  <si>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</si>
  <si>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</si>
  <si>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</si>
  <si>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</si>
  <si>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</si>
  <si>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</si>
  <si>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</si>
  <si>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</si>
  <si>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</si>
  <si>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</si>
  <si>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</si>
  <si>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</si>
  <si>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</si>
  <si>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</si>
  <si>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</si>
  <si>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</si>
  <si>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</si>
  <si>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</si>
  <si>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</si>
  <si>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</si>
  <si>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</si>
  <si>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</si>
  <si>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</si>
  <si>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</si>
  <si>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</si>
  <si>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</si>
  <si>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</si>
  <si>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</si>
  <si>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</si>
  <si>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</si>
  <si>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</si>
  <si>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</si>
  <si>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</si>
  <si>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</si>
  <si>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</si>
  <si>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</si>
  <si>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</si>
  <si>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</si>
  <si>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</si>
  <si>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</si>
  <si>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</si>
  <si>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</si>
  <si>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</si>
  <si>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</si>
  <si>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</si>
  <si>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</si>
  <si>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</si>
  <si>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</si>
  <si>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</si>
  <si>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</si>
  <si>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</si>
  <si>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</si>
  <si>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</si>
  <si>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</si>
  <si>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</si>
  <si>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</si>
  <si>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</si>
  <si>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</si>
  <si>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</si>
  <si>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</si>
  <si>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</si>
  <si>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</si>
  <si>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</si>
  <si>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</si>
  <si>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</si>
  <si>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</si>
  <si>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</si>
  <si>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</si>
  <si>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</si>
  <si>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</si>
  <si>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</si>
  <si>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</si>
  <si>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</si>
  <si>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</si>
  <si>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</si>
  <si>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</si>
  <si>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</si>
  <si>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</si>
  <si>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</si>
  <si>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</si>
  <si>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</si>
  <si>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</si>
  <si>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</si>
  <si>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</si>
  <si>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</si>
  <si>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</si>
  <si>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</si>
  <si>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</si>
  <si>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</si>
  <si>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</si>
  <si>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</si>
  <si>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</si>
  <si>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</si>
  <si>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</si>
  <si>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</si>
  <si>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</si>
  <si>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</si>
  <si>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</si>
  <si>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</si>
  <si>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</si>
  <si>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</si>
  <si>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</si>
  <si>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</si>
  <si>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</si>
  <si>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</si>
  <si>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</si>
  <si>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</si>
  <si>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</si>
  <si>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</si>
  <si>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</si>
  <si>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</si>
  <si>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</si>
  <si>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</si>
  <si>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</si>
  <si>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</si>
  <si>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</si>
  <si>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</si>
  <si>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</si>
  <si>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</si>
  <si>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</si>
  <si>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</si>
  <si>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</si>
  <si>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</si>
  <si>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</si>
  <si>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</si>
  <si>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</si>
  <si>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</si>
  <si>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</si>
  <si>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</si>
  <si>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</si>
  <si>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</si>
  <si>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</si>
  <si>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</si>
  <si>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</si>
  <si>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</si>
  <si>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</si>
  <si>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</si>
  <si>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</si>
  <si>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</si>
  <si>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</si>
  <si>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</si>
  <si>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</si>
  <si>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</si>
  <si>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</si>
  <si>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</si>
  <si>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</si>
  <si>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</si>
  <si>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</si>
  <si>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</si>
  <si>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</si>
  <si>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</si>
  <si>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</si>
  <si>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</si>
  <si>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</si>
  <si>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</si>
  <si>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</si>
  <si>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</si>
  <si>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</si>
  <si>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</si>
  <si>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</si>
  <si>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</si>
  <si>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</si>
  <si>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</si>
  <si>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</si>
  <si>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</si>
  <si>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</si>
  <si>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</si>
  <si>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</si>
  <si>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</si>
  <si>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</si>
  <si>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</si>
  <si>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</si>
  <si>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</si>
  <si>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</si>
  <si>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</si>
  <si>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</si>
  <si>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</si>
  <si>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</si>
  <si>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</si>
  <si>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</si>
  <si>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</si>
  <si>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</si>
  <si>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</si>
  <si>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</si>
  <si>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</si>
  <si>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</si>
  <si>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</si>
  <si>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</si>
  <si>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</si>
  <si>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</si>
  <si>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</si>
  <si>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</si>
  <si>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</si>
  <si>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</si>
  <si>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</si>
  <si>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</si>
  <si>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</si>
  <si>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</si>
  <si>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</si>
  <si>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</si>
  <si>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</si>
  <si>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</si>
  <si>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</si>
  <si>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</si>
  <si>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</si>
  <si>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</si>
  <si>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</si>
  <si>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</si>
  <si>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</si>
  <si>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</si>
  <si>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</si>
  <si>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</si>
  <si>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</si>
  <si>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</si>
  <si>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</si>
  <si>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</si>
  <si>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</si>
  <si>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</si>
  <si>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</si>
  <si>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</si>
  <si>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</si>
  <si>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</si>
  <si>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</si>
  <si>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</si>
  <si>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</si>
  <si>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</si>
  <si>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</si>
  <si>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</si>
  <si>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</si>
  <si>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</si>
  <si>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</si>
  <si>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</si>
  <si>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</si>
  <si>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</si>
  <si>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</si>
  <si>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</si>
  <si>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</si>
  <si>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</si>
  <si>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</si>
  <si>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</si>
  <si>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</si>
  <si>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</si>
  <si>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</si>
  <si>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</si>
  <si>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</si>
  <si>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</si>
  <si>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</si>
  <si>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</si>
  <si>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</si>
  <si>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</si>
  <si>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</si>
  <si>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</si>
  <si>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</si>
  <si>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</si>
  <si>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</si>
  <si>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</si>
  <si>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</si>
  <si>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</si>
  <si>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</si>
  <si>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</si>
  <si>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</si>
  <si>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</si>
  <si>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</si>
  <si>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</si>
  <si>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</si>
  <si>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</si>
  <si>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</si>
  <si>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</si>
  <si>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</si>
  <si>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</si>
  <si>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</si>
  <si>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</si>
  <si>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</si>
  <si>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</si>
  <si>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</si>
  <si>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</si>
  <si>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</si>
  <si>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</si>
  <si>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</si>
  <si>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</si>
  <si>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</si>
  <si>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</si>
  <si>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</si>
  <si>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</si>
  <si>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</si>
  <si>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</si>
  <si>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</si>
  <si>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</si>
  <si>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</si>
  <si>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</si>
  <si>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</si>
  <si>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</si>
  <si>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</si>
  <si>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</si>
  <si>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</si>
  <si>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</si>
  <si>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</si>
  <si>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</si>
  <si>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</si>
  <si>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</si>
  <si>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</si>
  <si>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</si>
  <si>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</si>
  <si>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</si>
  <si>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</si>
  <si>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</si>
  <si>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</si>
  <si>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</si>
  <si>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</si>
  <si>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</si>
  <si>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</si>
  <si>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</si>
  <si>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</si>
  <si>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</si>
  <si>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</si>
  <si>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</si>
  <si>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</si>
  <si>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</si>
  <si>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</si>
  <si>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</si>
  <si>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</si>
  <si>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</si>
  <si>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</si>
  <si>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</si>
  <si>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</si>
  <si>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</si>
  <si>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</si>
  <si>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</si>
  <si>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</si>
  <si>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</si>
  <si>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</si>
  <si>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</si>
  <si>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</si>
  <si>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</si>
  <si>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</si>
  <si>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</si>
  <si>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</si>
  <si>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</si>
  <si>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</si>
  <si>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</si>
  <si>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</si>
  <si>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</si>
  <si>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</si>
  <si>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</si>
  <si>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</si>
  <si>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</si>
  <si>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</si>
  <si>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</si>
  <si>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</si>
  <si>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</si>
  <si>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</si>
  <si>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</si>
  <si>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</si>
  <si>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</si>
  <si>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</si>
  <si>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</si>
  <si>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</si>
  <si>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</si>
  <si>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</si>
  <si>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</si>
  <si>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</si>
  <si>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</si>
  <si>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</si>
  <si>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</si>
  <si>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</si>
  <si>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</si>
  <si>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</si>
  <si>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</si>
  <si>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</si>
  <si>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</si>
  <si>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</si>
  <si>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</si>
  <si>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</si>
  <si>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</si>
  <si>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</si>
  <si>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</si>
  <si>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</si>
  <si>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</si>
  <si>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</si>
  <si>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</si>
  <si>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</si>
  <si>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</si>
  <si>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</si>
  <si>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</si>
  <si>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</si>
  <si>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</si>
  <si>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</si>
  <si>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</si>
  <si>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</si>
  <si>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</si>
  <si>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</si>
  <si>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</si>
  <si>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</si>
  <si>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</si>
  <si>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</si>
  <si>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</si>
  <si>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</si>
  <si>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</si>
  <si>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</si>
  <si>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</si>
  <si>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</si>
  <si>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</si>
  <si>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</si>
  <si>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</si>
  <si>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</si>
  <si>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</si>
  <si>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</si>
  <si>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</si>
  <si>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</si>
  <si>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</si>
  <si>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</si>
  <si>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</si>
  <si>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</si>
  <si>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</si>
  <si>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</si>
  <si>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</si>
  <si>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</si>
  <si>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</si>
  <si>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</si>
  <si>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</si>
  <si>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</si>
  <si>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</si>
  <si>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</si>
  <si>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</si>
  <si>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</si>
  <si>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</si>
  <si>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</si>
  <si>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</si>
  <si>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</si>
  <si>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</si>
  <si>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</si>
  <si>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</si>
  <si>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</si>
  <si>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</si>
  <si>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</si>
  <si>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</si>
  <si>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</si>
  <si>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</si>
  <si>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</si>
  <si>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</si>
  <si>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</si>
  <si>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</si>
  <si>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</si>
  <si>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</si>
  <si>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</si>
  <si>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</si>
  <si>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</si>
  <si>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</si>
  <si>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</si>
  <si>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</si>
  <si>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</si>
  <si>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</si>
  <si>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</si>
  <si>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</si>
  <si>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</si>
  <si>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</si>
  <si>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</si>
  <si>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</si>
  <si>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</si>
  <si>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</si>
  <si>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</si>
  <si>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</si>
  <si>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</si>
  <si>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</si>
  <si>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</si>
  <si>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</si>
  <si>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</si>
  <si>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</si>
  <si>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</si>
  <si>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</si>
  <si>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</si>
  <si>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</si>
  <si>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</si>
  <si>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</si>
  <si>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</si>
  <si>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</si>
  <si>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</si>
  <si>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</si>
  <si>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</si>
  <si>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</si>
  <si>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</si>
  <si>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</si>
  <si>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</si>
  <si>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</si>
  <si>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</si>
  <si>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</si>
  <si>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</si>
  <si>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</si>
  <si>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</si>
  <si>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</si>
  <si>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</si>
  <si>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</si>
  <si>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</si>
  <si>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</si>
  <si>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</si>
  <si>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</si>
  <si>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</si>
  <si>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</si>
  <si>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</si>
  <si>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</si>
  <si>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</si>
  <si>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</si>
  <si>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</si>
  <si>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</si>
  <si>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</si>
  <si>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</si>
  <si>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</si>
  <si>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</si>
  <si>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</si>
  <si>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</si>
  <si>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</si>
  <si>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</si>
  <si>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</si>
  <si>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</si>
  <si>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</si>
  <si>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</si>
  <si>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</si>
  <si>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</si>
  <si>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</si>
  <si>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</si>
  <si>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</si>
  <si>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</si>
  <si>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</si>
  <si>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</si>
  <si>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</si>
  <si>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</si>
  <si>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</si>
  <si>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</si>
  <si>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</si>
  <si>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</si>
  <si>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</si>
  <si>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</si>
  <si>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</si>
  <si>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</si>
  <si>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</si>
  <si>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</si>
  <si>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</si>
  <si>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</si>
  <si>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</si>
  <si>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</si>
  <si>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</si>
  <si>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</si>
  <si>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</si>
  <si>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</si>
  <si>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</si>
  <si>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</si>
  <si>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</si>
  <si>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</si>
  <si>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</si>
  <si>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</si>
  <si>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</si>
  <si>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</si>
  <si>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</si>
  <si>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</si>
  <si>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</si>
  <si>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</si>
  <si>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</si>
  <si>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</si>
  <si>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</si>
  <si>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</si>
  <si>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</si>
  <si>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</si>
  <si>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</si>
  <si>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</si>
  <si>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</si>
  <si>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</si>
  <si>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</si>
  <si>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</si>
  <si>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</si>
  <si>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</si>
  <si>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</si>
  <si>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</si>
  <si>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</si>
  <si>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</si>
  <si>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</si>
  <si>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</si>
  <si>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</si>
  <si>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</si>
  <si>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</si>
  <si>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</si>
  <si>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</si>
  <si>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</si>
  <si>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</si>
  <si>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</si>
  <si>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</si>
  <si>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</si>
  <si>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</si>
  <si>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</si>
  <si>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</si>
  <si>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</si>
  <si>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</si>
  <si>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</si>
  <si>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</si>
  <si>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</si>
  <si>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</si>
  <si>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</si>
  <si>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</si>
  <si>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</si>
  <si>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</si>
  <si>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</si>
  <si>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</si>
  <si>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</si>
  <si>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</si>
  <si>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</si>
  <si>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</si>
  <si>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</si>
  <si>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</si>
  <si>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</si>
  <si>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</si>
  <si>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</si>
  <si>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</si>
  <si>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</si>
  <si>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</si>
  <si>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</si>
  <si>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</si>
  <si>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</si>
  <si>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</si>
  <si>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</si>
  <si>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</si>
  <si>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</si>
  <si>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</si>
  <si>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</si>
  <si>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</si>
  <si>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</si>
  <si>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</si>
  <si>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</si>
  <si>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</si>
  <si>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</si>
  <si>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</si>
  <si>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</si>
  <si>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</si>
  <si>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</si>
  <si>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</si>
  <si>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</si>
  <si>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</si>
  <si>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</si>
  <si>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</si>
  <si>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</si>
  <si>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</si>
  <si>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</si>
  <si>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</si>
  <si>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</si>
  <si>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</si>
  <si>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</si>
  <si>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</si>
  <si>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</si>
  <si>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</si>
  <si>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</si>
  <si>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</si>
  <si>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</si>
  <si>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</si>
  <si>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</si>
  <si>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</si>
  <si>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</si>
  <si>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</si>
  <si>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</si>
  <si>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</si>
  <si>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</si>
  <si>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</si>
  <si>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</si>
  <si>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</si>
  <si>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</si>
  <si>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</si>
  <si>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</si>
  <si>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</si>
  <si>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</si>
  <si>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</si>
  <si>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</si>
  <si>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</si>
  <si>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</si>
  <si>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</si>
  <si>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</si>
  <si>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</si>
  <si>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</si>
  <si>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</si>
  <si>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</si>
  <si>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</si>
  <si>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</si>
  <si>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</si>
  <si>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</si>
  <si>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</si>
  <si>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</si>
  <si>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</si>
  <si>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</si>
  <si>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</si>
  <si>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</si>
  <si>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</si>
  <si>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</si>
  <si>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</si>
  <si>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</si>
  <si>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</si>
  <si>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</si>
  <si>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</si>
  <si>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</si>
  <si>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</si>
  <si>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</si>
  <si>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</si>
  <si>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</si>
  <si>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</si>
  <si>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</si>
  <si>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</si>
  <si>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</si>
  <si>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</si>
  <si>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</si>
  <si>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</si>
  <si>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</si>
  <si>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</si>
  <si>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</si>
  <si>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</si>
  <si>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</si>
  <si>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</si>
  <si>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</si>
  <si>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</si>
  <si>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</si>
  <si>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</si>
  <si>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</si>
  <si>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</si>
  <si>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</si>
  <si>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</si>
  <si>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</si>
  <si>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</si>
  <si>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</si>
  <si>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</si>
  <si>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</si>
  <si>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</si>
  <si>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</si>
  <si>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</si>
  <si>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</si>
  <si>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</si>
  <si>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</si>
  <si>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</si>
  <si>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</si>
  <si>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</si>
  <si>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</si>
  <si>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</si>
  <si>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</si>
  <si>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</si>
  <si>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</si>
  <si>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</si>
  <si>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</si>
  <si>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</si>
  <si>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</si>
  <si>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</si>
  <si>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</si>
  <si>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</si>
  <si>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</si>
  <si>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</si>
  <si>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</si>
  <si>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</si>
  <si>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</si>
  <si>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</si>
  <si>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</si>
  <si>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</si>
  <si>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</si>
  <si>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</si>
  <si>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</si>
  <si>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</si>
  <si>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</si>
  <si>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</si>
  <si>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</si>
  <si>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</si>
  <si>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</si>
  <si>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</si>
  <si>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</si>
  <si>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</si>
  <si>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</si>
  <si>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</si>
  <si>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</si>
  <si>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</si>
  <si>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</si>
  <si>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</si>
  <si>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</si>
  <si>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</si>
  <si>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</si>
  <si>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</si>
  <si>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</si>
  <si>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</si>
  <si>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</si>
  <si>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</si>
  <si>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</si>
  <si>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</si>
  <si>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</si>
  <si>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</si>
  <si>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</si>
  <si>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</si>
  <si>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</si>
  <si>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</si>
  <si>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</si>
  <si>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</si>
  <si>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</si>
  <si>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</si>
  <si>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</si>
  <si>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</si>
  <si>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</si>
  <si>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</si>
  <si>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</si>
  <si>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</si>
  <si>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</si>
  <si>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</si>
  <si>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</si>
  <si>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</si>
  <si>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</si>
  <si>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</si>
  <si>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</si>
  <si>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</si>
  <si>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</si>
  <si>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</si>
  <si>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</si>
  <si>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</si>
  <si>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</si>
  <si>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</si>
  <si>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</si>
  <si>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</si>
  <si>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</si>
  <si>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</si>
  <si>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</si>
  <si>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</si>
  <si>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</si>
  <si>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</si>
  <si>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</si>
  <si>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</si>
  <si>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</si>
  <si>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</si>
  <si>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</si>
  <si>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</si>
  <si>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</si>
  <si>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</si>
  <si>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</si>
  <si>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</si>
  <si>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</si>
  <si>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</si>
  <si>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</si>
  <si>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</si>
  <si>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</si>
  <si>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</si>
  <si>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</si>
  <si>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</si>
  <si>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</si>
  <si>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</si>
  <si>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</si>
  <si>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</si>
  <si>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</si>
  <si>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</si>
  <si>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</si>
  <si>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</si>
  <si>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</si>
  <si>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</si>
  <si>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</si>
  <si>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</si>
  <si>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</si>
  <si>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</si>
  <si>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</si>
  <si>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</si>
  <si>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</si>
  <si>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</si>
  <si>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</si>
  <si>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</si>
  <si>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</si>
  <si>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</si>
  <si>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</si>
  <si>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</si>
  <si>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</si>
  <si>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</si>
  <si>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</si>
  <si>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</si>
  <si>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</si>
  <si>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</si>
  <si>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</si>
  <si>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</si>
  <si>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</si>
  <si>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</si>
  <si>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</si>
  <si>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</si>
  <si>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</si>
  <si>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</si>
  <si>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</si>
  <si>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</si>
  <si>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</si>
  <si>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</si>
  <si>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</si>
  <si>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</si>
  <si>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</si>
  <si>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</si>
  <si>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</si>
  <si>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</si>
  <si>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</si>
  <si>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</si>
  <si>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</si>
  <si>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</si>
  <si>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</si>
  <si>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</si>
  <si>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</si>
  <si>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</si>
  <si>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</si>
  <si>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</si>
  <si>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</si>
  <si>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</si>
  <si>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</si>
  <si>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</si>
  <si>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</si>
  <si>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</si>
  <si>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</si>
  <si>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</si>
  <si>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</si>
  <si>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</si>
  <si>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</si>
  <si>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</si>
  <si>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</si>
  <si>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</si>
  <si>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</si>
  <si>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</si>
  <si>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</si>
  <si>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</si>
  <si>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</si>
  <si>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</si>
  <si>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</si>
  <si>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</si>
  <si>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</si>
  <si>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</si>
  <si>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</si>
  <si>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</si>
  <si>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</si>
  <si>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</si>
  <si>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</si>
  <si>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</si>
  <si>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</si>
  <si>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</si>
  <si>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</si>
  <si>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</si>
  <si>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</si>
  <si>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</si>
  <si>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</si>
  <si>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</si>
  <si>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</si>
  <si>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</si>
  <si>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</si>
  <si>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</si>
  <si>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</si>
  <si>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</si>
  <si>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</si>
  <si>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</si>
  <si>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</si>
  <si>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</si>
  <si>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</si>
  <si>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</si>
  <si>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</si>
  <si>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</si>
  <si>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</si>
  <si>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</si>
  <si>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</si>
  <si>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</si>
  <si>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</si>
  <si>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</si>
  <si>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</si>
  <si>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</si>
  <si>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</si>
  <si>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</si>
  <si>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</si>
  <si>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</si>
  <si>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</si>
  <si>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</si>
  <si>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</si>
  <si>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</si>
  <si>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</si>
  <si>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</si>
  <si>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</si>
  <si>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</si>
  <si>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</si>
  <si>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</si>
  <si>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</si>
  <si>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</si>
  <si>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</si>
  <si>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</si>
  <si>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</si>
  <si>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</si>
  <si>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</si>
  <si>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</si>
  <si>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</si>
  <si>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</si>
  <si>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</si>
  <si>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</si>
  <si>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</si>
  <si>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</si>
  <si>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</si>
  <si>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</si>
  <si>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</si>
  <si>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</si>
  <si>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</si>
  <si>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</si>
  <si>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</si>
  <si>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</si>
  <si>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</si>
  <si>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</si>
  <si>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</si>
  <si>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</si>
  <si>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</si>
  <si>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</si>
  <si>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</si>
  <si>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</si>
  <si>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</si>
  <si>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</si>
  <si>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</si>
  <si>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</si>
  <si>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</si>
  <si>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</si>
  <si>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</si>
  <si>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</si>
  <si>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</si>
  <si>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</si>
  <si>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</si>
  <si>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</si>
  <si>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</si>
  <si>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</si>
  <si>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</si>
  <si>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</si>
  <si>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</si>
  <si>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</si>
  <si>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</si>
  <si>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</si>
  <si>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</si>
  <si>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</si>
  <si>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</si>
  <si>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</si>
  <si>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</si>
  <si>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</si>
  <si>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</si>
  <si>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</si>
  <si>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</si>
  <si>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</si>
  <si>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</si>
  <si>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</si>
  <si>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</si>
  <si>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</si>
  <si>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</si>
  <si>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</si>
  <si>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</si>
  <si>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</si>
  <si>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</si>
  <si>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</si>
  <si>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</si>
  <si>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</si>
  <si>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</si>
  <si>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</si>
  <si>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</si>
  <si>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</si>
  <si>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</si>
  <si>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</si>
  <si>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</si>
  <si>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</si>
  <si>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</si>
  <si>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</si>
  <si>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</si>
  <si>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</si>
  <si>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</si>
  <si>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</si>
  <si>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</si>
  <si>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</si>
  <si>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</si>
  <si>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</si>
  <si>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</si>
  <si>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</si>
  <si>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</si>
  <si>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</si>
  <si>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</si>
  <si>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</si>
  <si>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</si>
  <si>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</si>
  <si>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</si>
  <si>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</si>
  <si>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</si>
  <si>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</si>
  <si>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</si>
  <si>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</si>
  <si>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</si>
  <si>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</si>
  <si>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</si>
  <si>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</si>
  <si>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</si>
  <si>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</si>
  <si>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</si>
  <si>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</si>
  <si>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</si>
  <si>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</si>
  <si>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</si>
  <si>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</si>
  <si>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</si>
  <si>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</si>
  <si>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</si>
  <si>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</si>
  <si>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</si>
  <si>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</si>
  <si>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</si>
  <si>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</si>
  <si>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</si>
  <si>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</si>
  <si>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</si>
  <si>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</si>
  <si>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</si>
  <si>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</si>
  <si>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</si>
  <si>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</si>
  <si>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</si>
  <si>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</si>
  <si>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</si>
  <si>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</si>
  <si>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</si>
  <si>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</si>
  <si>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</si>
  <si>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</si>
  <si>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</si>
  <si>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</si>
  <si>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</si>
  <si>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</si>
  <si>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</si>
  <si>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</si>
  <si>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</si>
  <si>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</si>
  <si>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</si>
  <si>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</si>
  <si>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</si>
  <si>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</si>
  <si>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</si>
  <si>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</si>
  <si>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</si>
  <si>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</si>
  <si>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</si>
  <si>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</si>
  <si>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</si>
  <si>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</si>
  <si>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</si>
  <si>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</si>
  <si>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</si>
  <si>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</si>
  <si>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</si>
  <si>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</si>
  <si>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</si>
  <si>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</si>
  <si>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</si>
  <si>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</si>
  <si>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</si>
  <si>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</si>
  <si>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</si>
  <si>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</si>
  <si>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</si>
  <si>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</si>
  <si>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</si>
  <si>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</si>
  <si>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</si>
  <si>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</si>
  <si>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</si>
  <si>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</si>
  <si>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</si>
  <si>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</si>
  <si>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</si>
  <si>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</si>
  <si>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</si>
  <si>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</si>
  <si>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</si>
  <si>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</si>
  <si>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</si>
  <si>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</si>
  <si>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</si>
  <si>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</si>
  <si>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</si>
  <si>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</si>
  <si>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</si>
  <si>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</si>
  <si>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</si>
  <si>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</si>
  <si>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</si>
  <si>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</si>
  <si>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</si>
  <si>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</si>
  <si>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</si>
  <si>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</si>
  <si>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</si>
  <si>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</si>
  <si>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</si>
  <si>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</si>
  <si>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</si>
  <si>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</si>
  <si>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</si>
  <si>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</si>
  <si>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</si>
  <si>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</si>
  <si>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</si>
  <si>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</si>
  <si>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</si>
  <si>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</si>
  <si>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</si>
  <si>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</si>
  <si>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</si>
  <si>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</si>
  <si>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</si>
  <si>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</si>
  <si>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</si>
  <si>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</si>
  <si>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</si>
  <si>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</si>
  <si>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</si>
  <si>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</si>
  <si>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</si>
  <si>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</si>
  <si>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</si>
  <si>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</si>
  <si>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</si>
  <si>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</si>
  <si>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</si>
  <si>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</si>
  <si>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</si>
  <si>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</si>
  <si>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</si>
  <si>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</si>
  <si>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</si>
  <si>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</si>
  <si>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</si>
  <si>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</si>
  <si>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</si>
  <si>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</si>
  <si>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</si>
  <si>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</si>
  <si>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</si>
  <si>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</si>
  <si>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</si>
  <si>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</si>
  <si>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</si>
  <si>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</si>
  <si>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</si>
  <si>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</si>
  <si>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</si>
  <si>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</si>
  <si>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</si>
  <si>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</si>
  <si>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</si>
  <si>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</si>
  <si>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</si>
  <si>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</si>
  <si>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</si>
  <si>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</si>
  <si>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</si>
  <si>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</si>
  <si>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</si>
  <si>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</si>
  <si>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</si>
  <si>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</si>
  <si>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</si>
  <si>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</si>
  <si>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</si>
  <si>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</si>
  <si>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</si>
  <si>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</si>
  <si>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</si>
  <si>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</si>
  <si>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</si>
  <si>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</si>
  <si>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</si>
  <si>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</si>
  <si>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</si>
  <si>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</si>
  <si>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</si>
  <si>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</si>
  <si>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</si>
  <si>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</si>
  <si>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</si>
  <si>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</si>
  <si>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</si>
  <si>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</si>
  <si>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</si>
  <si>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</si>
  <si>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</si>
  <si>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</si>
  <si>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</si>
  <si>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</si>
  <si>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</si>
  <si>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</si>
  <si>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</si>
  <si>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</si>
  <si>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</si>
  <si>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</si>
  <si>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</si>
  <si>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</si>
  <si>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</si>
  <si>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</si>
  <si>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</si>
  <si>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</si>
  <si>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</si>
  <si>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</si>
  <si>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</si>
  <si>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</si>
  <si>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</si>
  <si>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</si>
  <si>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</si>
  <si>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</si>
  <si>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</si>
  <si>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</si>
  <si>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</si>
  <si>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</si>
  <si>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</si>
  <si>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</si>
  <si>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</si>
  <si>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</si>
  <si>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</si>
  <si>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</si>
  <si>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</si>
  <si>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</si>
  <si>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</si>
  <si>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</si>
  <si>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</si>
  <si>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</si>
  <si>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</si>
  <si>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</si>
  <si>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</si>
  <si>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</si>
  <si>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</si>
  <si>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</si>
  <si>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</si>
  <si>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</si>
  <si>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</si>
  <si>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</si>
  <si>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</si>
  <si>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</si>
  <si>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</si>
  <si>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</si>
  <si>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</si>
  <si>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</si>
  <si>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</si>
  <si>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</si>
  <si>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</si>
  <si>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</si>
  <si>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</si>
  <si>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</si>
  <si>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</si>
  <si>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</si>
  <si>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</si>
  <si>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</si>
  <si>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</si>
  <si>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</si>
  <si>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</si>
  <si>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</si>
  <si>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</si>
  <si>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</si>
  <si>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</si>
  <si>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</si>
  <si>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</si>
  <si>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</si>
  <si>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</si>
  <si>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</si>
  <si>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</si>
  <si>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</si>
  <si>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</si>
  <si>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</si>
  <si>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</si>
  <si>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</si>
  <si>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</si>
  <si>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</si>
  <si>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</si>
  <si>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</si>
  <si>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</si>
  <si>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</si>
  <si>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</si>
  <si>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</si>
  <si>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</si>
  <si>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</si>
  <si>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</si>
  <si>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</si>
  <si>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</si>
  <si>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</si>
  <si>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</si>
  <si>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</si>
  <si>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</si>
  <si>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</si>
  <si>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</si>
  <si>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</si>
  <si>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</si>
  <si>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</si>
  <si>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</si>
  <si>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</si>
  <si>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</si>
  <si>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</si>
  <si>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</si>
  <si>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</si>
  <si>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</si>
  <si>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</si>
  <si>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</si>
  <si>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</si>
  <si>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</si>
  <si>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</si>
  <si>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</si>
  <si>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</si>
  <si>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</si>
  <si>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</si>
  <si>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</si>
  <si>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</si>
  <si>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</si>
  <si>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</si>
  <si>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</si>
  <si>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</si>
  <si>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</si>
  <si>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</si>
  <si>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</si>
  <si>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</si>
  <si>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</si>
  <si>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</si>
  <si>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</si>
  <si>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</si>
  <si>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</si>
  <si>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</si>
  <si>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</si>
  <si>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</si>
  <si>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</si>
  <si>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</si>
  <si>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</si>
  <si>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</si>
  <si>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</si>
  <si>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</si>
  <si>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</si>
  <si>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</si>
  <si>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</si>
  <si>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</si>
  <si>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</si>
  <si>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</si>
  <si>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</si>
  <si>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</si>
  <si>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</si>
  <si>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</si>
  <si>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</si>
  <si>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</si>
  <si>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</si>
  <si>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</si>
  <si>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</si>
  <si>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</si>
  <si>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</si>
  <si>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</si>
  <si>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</si>
  <si>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</si>
  <si>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</si>
  <si>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</si>
  <si>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</si>
  <si>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</si>
  <si>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</si>
  <si>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</si>
  <si>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</si>
  <si>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</si>
  <si>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</si>
  <si>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</si>
  <si>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</si>
  <si>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</si>
  <si>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</si>
  <si>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</si>
  <si>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</si>
  <si>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</si>
  <si>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</si>
  <si>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</si>
  <si>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</si>
  <si>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</si>
  <si>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</si>
  <si>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</si>
  <si>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</si>
  <si>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</si>
  <si>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</si>
  <si>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</si>
  <si>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</si>
  <si>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</si>
  <si>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</si>
  <si>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</si>
  <si>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</si>
  <si>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</si>
  <si>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</si>
  <si>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</si>
  <si>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</si>
  <si>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</si>
  <si>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</si>
  <si>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</si>
  <si>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</si>
  <si>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</si>
  <si>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</si>
  <si>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</si>
  <si>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</si>
  <si>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</si>
  <si>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</si>
  <si>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</si>
  <si>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</si>
  <si>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</si>
  <si>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</si>
  <si>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</si>
  <si>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</si>
  <si>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</si>
  <si>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</si>
  <si>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</si>
  <si>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</si>
  <si>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</si>
  <si>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</si>
  <si>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</si>
  <si>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</si>
  <si>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</si>
  <si>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</si>
  <si>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</si>
  <si>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</si>
  <si>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</si>
  <si>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</si>
  <si>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</si>
  <si>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</si>
  <si>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</si>
  <si>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</si>
  <si>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</si>
  <si>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</si>
  <si>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</si>
  <si>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</si>
  <si>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</si>
  <si>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</si>
  <si>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</si>
  <si>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</si>
  <si>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</si>
  <si>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</si>
  <si>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</si>
  <si>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</si>
  <si>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</si>
  <si>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</si>
  <si>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</si>
  <si>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</si>
  <si>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</si>
  <si>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</si>
  <si>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</si>
  <si>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</si>
  <si>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</si>
  <si>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</si>
  <si>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</si>
  <si>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</si>
  <si>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</si>
  <si>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</si>
  <si>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</si>
  <si>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</si>
  <si>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</si>
  <si>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</si>
  <si>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</si>
  <si>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</si>
  <si>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</si>
  <si>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</si>
  <si>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</si>
  <si>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</si>
  <si>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</si>
  <si>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</si>
  <si>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</si>
  <si>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</si>
  <si>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</si>
  <si>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</si>
  <si>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</si>
  <si>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</si>
  <si>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</si>
  <si>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</si>
  <si>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</si>
  <si>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</si>
  <si>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</si>
  <si>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</si>
  <si>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</si>
  <si>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</si>
  <si>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</si>
  <si>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</si>
  <si>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</si>
  <si>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</si>
  <si>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</si>
  <si>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</si>
  <si>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</si>
  <si>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</si>
  <si>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</si>
  <si>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</si>
  <si>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</si>
  <si>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</si>
  <si>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</si>
  <si>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</si>
  <si>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</si>
  <si>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</si>
  <si>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</si>
  <si>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</si>
  <si>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</si>
  <si>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</si>
  <si>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</si>
  <si>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</si>
  <si>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</si>
  <si>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</si>
  <si>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</si>
  <si>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</si>
  <si>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</si>
  <si>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</si>
  <si>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</si>
  <si>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</si>
  <si>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</si>
  <si>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</si>
  <si>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</si>
  <si>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</si>
  <si>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</si>
  <si>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</si>
  <si>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</si>
  <si>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</si>
  <si>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</si>
  <si>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</si>
  <si>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</si>
  <si>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</si>
  <si>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</si>
  <si>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</si>
  <si>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</si>
  <si>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</si>
  <si>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</si>
  <si>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</si>
  <si>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</si>
  <si>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</si>
  <si>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</si>
  <si>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</si>
  <si>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</si>
  <si>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</si>
  <si>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</si>
  <si>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</si>
  <si>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</si>
  <si>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</si>
  <si>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</si>
  <si>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</si>
  <si>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</si>
  <si>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</si>
  <si>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</si>
  <si>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</si>
  <si>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</si>
  <si>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</si>
  <si>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</si>
  <si>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</si>
  <si>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</si>
  <si>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</si>
  <si>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</si>
  <si>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</si>
  <si>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</si>
  <si>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</si>
  <si>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</si>
  <si>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</si>
  <si>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</si>
  <si>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</si>
  <si>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</si>
  <si>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</si>
  <si>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</si>
  <si>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</si>
  <si>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</si>
  <si>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</si>
  <si>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</si>
  <si>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</si>
  <si>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</si>
  <si>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</si>
  <si>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</si>
  <si>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</si>
  <si>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</si>
  <si>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</si>
  <si>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</si>
  <si>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</si>
  <si>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</si>
  <si>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</si>
  <si>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</si>
  <si>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</si>
  <si>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</si>
  <si>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</si>
  <si>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</si>
  <si>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</si>
  <si>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</si>
  <si>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</si>
  <si>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</si>
  <si>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</si>
  <si>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</si>
  <si>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</si>
  <si>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</si>
  <si>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</si>
  <si>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</si>
  <si>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</si>
  <si>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</si>
  <si>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</si>
  <si>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</si>
  <si>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</si>
  <si>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</si>
  <si>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</si>
  <si>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</si>
  <si>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</si>
  <si>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</si>
  <si>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</si>
  <si>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</si>
  <si>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</si>
  <si>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</si>
  <si>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</si>
  <si>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</si>
  <si>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</si>
  <si>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</si>
  <si>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</si>
  <si>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</si>
  <si>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</si>
  <si>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</si>
  <si>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</si>
  <si>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</si>
  <si>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</si>
  <si>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</si>
  <si>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</si>
  <si>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</si>
  <si>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</si>
  <si>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</si>
  <si>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</si>
  <si>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</si>
  <si>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</si>
  <si>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</si>
  <si>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</si>
  <si>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</si>
  <si>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</si>
  <si>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</si>
  <si>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</si>
  <si>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</si>
  <si>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</si>
  <si>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</si>
  <si>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</si>
  <si>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</si>
  <si>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</si>
  <si>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</si>
  <si>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</si>
  <si>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</si>
  <si>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</si>
  <si>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</si>
  <si>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</si>
  <si>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</si>
  <si>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</si>
  <si>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</si>
  <si>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</si>
  <si>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</si>
  <si>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</si>
  <si>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</si>
  <si>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</si>
  <si>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</si>
  <si>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</si>
  <si>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</si>
  <si>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</si>
  <si>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</si>
  <si>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</si>
  <si>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</si>
  <si>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</si>
  <si>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</si>
  <si>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</si>
  <si>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</si>
  <si>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</si>
  <si>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</si>
  <si>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</si>
  <si>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</si>
  <si>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</si>
  <si>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</si>
  <si>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</si>
  <si>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</si>
  <si>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</si>
  <si>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</si>
  <si>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</si>
  <si>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</si>
  <si>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</si>
  <si>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</si>
  <si>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</si>
  <si>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</si>
  <si>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</si>
  <si>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</si>
  <si>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</si>
  <si>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</si>
  <si>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</si>
  <si>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</si>
  <si>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</si>
  <si>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</si>
  <si>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</si>
  <si>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</si>
  <si>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</si>
  <si>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</si>
  <si>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</si>
  <si>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</si>
  <si>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</si>
  <si>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</si>
  <si>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</si>
  <si>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</si>
  <si>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</si>
  <si>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</si>
  <si>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</si>
  <si>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</si>
  <si>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</si>
  <si>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</si>
  <si>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</si>
  <si>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</si>
  <si>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</si>
  <si>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</si>
  <si>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</si>
  <si>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</si>
  <si>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</si>
  <si>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</si>
  <si>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</si>
  <si>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</si>
  <si>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</si>
  <si>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</si>
  <si>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</si>
  <si>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</si>
  <si>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</si>
  <si>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</si>
  <si>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</si>
  <si>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</si>
  <si>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</si>
  <si>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</si>
  <si>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</si>
  <si>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</si>
  <si>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</si>
  <si>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</si>
  <si>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</si>
  <si>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</si>
  <si>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</si>
  <si>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</si>
  <si>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</si>
  <si>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</si>
  <si>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</si>
  <si>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</si>
  <si>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</si>
  <si>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</si>
  <si>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</si>
  <si>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</si>
  <si>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</si>
  <si>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</si>
  <si>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</si>
  <si>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</si>
  <si>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</si>
  <si>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</si>
  <si>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</si>
  <si>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</si>
  <si>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</si>
  <si>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</si>
  <si>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</si>
  <si>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</si>
  <si>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</si>
  <si>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</si>
  <si>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</si>
  <si>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</si>
  <si>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</si>
  <si>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</si>
  <si>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</si>
  <si>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</si>
  <si>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</si>
  <si>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</si>
  <si>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</si>
  <si>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</si>
  <si>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</si>
  <si>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</si>
  <si>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</si>
  <si>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</si>
  <si>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</si>
  <si>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</si>
  <si>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</si>
  <si>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</si>
  <si>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</si>
  <si>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</si>
  <si>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</si>
  <si>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</si>
  <si>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</si>
  <si>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</si>
  <si>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</si>
  <si>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</si>
  <si>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</si>
  <si>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</si>
  <si>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</si>
  <si>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</si>
  <si>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</si>
  <si>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</si>
  <si>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</si>
  <si>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</si>
  <si>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</si>
  <si>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</si>
  <si>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</si>
  <si>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</si>
  <si>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</si>
  <si>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</si>
  <si>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</si>
  <si>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</si>
  <si>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</si>
  <si>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</si>
  <si>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</si>
  <si>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</si>
  <si>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</si>
  <si>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</si>
  <si>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</si>
  <si>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</si>
  <si>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</si>
  <si>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</si>
  <si>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</si>
  <si>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</si>
  <si>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</si>
  <si>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</si>
  <si>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</si>
  <si>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</si>
  <si>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</si>
  <si>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</si>
  <si>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</si>
  <si>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</si>
  <si>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</si>
  <si>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</si>
  <si>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</si>
  <si>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</si>
  <si>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</si>
  <si>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</si>
  <si>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</si>
  <si>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</si>
  <si>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</si>
  <si>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</si>
  <si>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</si>
  <si>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</si>
  <si>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</si>
  <si>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</si>
  <si>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</si>
  <si>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</si>
  <si>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</si>
  <si>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</si>
  <si>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</si>
  <si>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</si>
  <si>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</si>
  <si>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</si>
  <si>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</si>
  <si>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</si>
  <si>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</si>
  <si>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</si>
  <si>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</si>
  <si>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</si>
  <si>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</si>
  <si>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</si>
  <si>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</si>
  <si>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</si>
  <si>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</si>
  <si>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</si>
  <si>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</si>
  <si>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</si>
  <si>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</si>
  <si>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</si>
  <si>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</si>
  <si>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</si>
  <si>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</si>
  <si>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</si>
  <si>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</si>
  <si>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</si>
  <si>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</si>
  <si>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</si>
  <si>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</si>
  <si>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</si>
  <si>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</si>
  <si>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</si>
  <si>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</si>
  <si>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</si>
  <si>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</si>
  <si>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</si>
  <si>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</si>
  <si>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</si>
  <si>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</si>
  <si>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</si>
  <si>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</si>
  <si>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</si>
  <si>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</si>
  <si>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</si>
  <si>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</si>
  <si>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</si>
  <si>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</si>
  <si>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</si>
  <si>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</si>
  <si>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</si>
  <si>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</si>
  <si>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</si>
  <si>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</si>
  <si>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</si>
  <si>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</si>
  <si>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</si>
  <si>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</si>
  <si>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</si>
  <si>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</si>
  <si>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</si>
  <si>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</si>
  <si>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</si>
  <si>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</si>
  <si>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</si>
  <si>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</si>
  <si>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</si>
  <si>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</si>
  <si>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</si>
  <si>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</si>
  <si>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</si>
  <si>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</si>
  <si>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</si>
  <si>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</si>
  <si>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</si>
  <si>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</si>
  <si>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</si>
  <si>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</si>
  <si>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</si>
  <si>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</si>
  <si>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</si>
  <si>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</si>
  <si>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</si>
  <si>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</si>
  <si>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</si>
  <si>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</si>
  <si>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</si>
  <si>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</si>
  <si>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</si>
  <si>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</si>
  <si>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</si>
  <si>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</si>
  <si>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</si>
  <si>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</si>
  <si>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</si>
  <si>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</si>
  <si>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</si>
  <si>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</si>
  <si>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</si>
  <si>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</si>
  <si>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</si>
  <si>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</si>
  <si>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</si>
  <si>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</si>
  <si>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</si>
  <si>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</si>
  <si>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</si>
  <si>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</si>
  <si>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</si>
  <si>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</si>
  <si>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</si>
  <si>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</si>
  <si>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</si>
  <si>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</si>
  <si>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</si>
  <si>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</si>
  <si>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</si>
  <si>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</si>
  <si>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</si>
  <si>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</si>
  <si>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</si>
  <si>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</si>
  <si>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</si>
  <si>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</si>
  <si>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</si>
  <si>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</si>
  <si>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</si>
  <si>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</si>
  <si>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</si>
  <si>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</si>
  <si>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</si>
  <si>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</si>
  <si>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</si>
  <si>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</si>
  <si>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</si>
  <si>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</si>
  <si>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</si>
  <si>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</si>
  <si>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</si>
  <si>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</si>
  <si>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</si>
  <si>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</si>
  <si>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</si>
  <si>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</si>
  <si>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</si>
  <si>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</si>
  <si>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</si>
  <si>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</si>
  <si>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</si>
  <si>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</si>
  <si>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</si>
  <si>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</si>
  <si>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</si>
  <si>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</si>
  <si>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</si>
  <si>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</si>
  <si>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</si>
  <si>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</si>
  <si>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</si>
  <si>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</si>
  <si>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</si>
  <si>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</si>
  <si>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</si>
  <si>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</si>
  <si>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</si>
  <si>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</si>
  <si>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</si>
  <si>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</si>
  <si>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</si>
  <si>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</si>
  <si>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</si>
  <si>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</si>
  <si>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</si>
  <si>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</si>
  <si>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</si>
  <si>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</si>
  <si>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</si>
  <si>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</si>
  <si>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</si>
  <si>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</si>
  <si>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</si>
  <si>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</si>
  <si>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</si>
  <si>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</si>
  <si>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</si>
  <si>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</si>
  <si>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</si>
  <si>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</si>
  <si>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</si>
  <si>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</si>
  <si>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</si>
  <si>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</si>
  <si>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</si>
  <si>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</si>
  <si>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</si>
  <si>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</si>
  <si>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</si>
  <si>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</si>
  <si>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</si>
  <si>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</si>
  <si>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</si>
  <si>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</si>
  <si>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</si>
  <si>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</si>
  <si>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</si>
  <si>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</si>
  <si>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</si>
  <si>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</si>
  <si>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</si>
  <si>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</si>
  <si>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</si>
  <si>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</si>
  <si>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</si>
  <si>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</si>
  <si>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</si>
  <si>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</si>
  <si>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</si>
  <si>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</si>
  <si>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</si>
  <si>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</si>
  <si>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</si>
  <si>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</si>
  <si>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</si>
  <si>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</si>
  <si>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</si>
  <si>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</si>
  <si>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</si>
  <si>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</si>
  <si>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</si>
  <si>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</si>
  <si>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</si>
  <si>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</si>
  <si>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</si>
  <si>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</si>
  <si>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</si>
  <si>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</si>
  <si>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</si>
  <si>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</si>
  <si>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</si>
  <si>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</si>
  <si>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</si>
  <si>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</si>
  <si>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</si>
  <si>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</si>
  <si>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</si>
  <si>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</si>
  <si>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</si>
  <si>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</si>
  <si>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</si>
  <si>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</si>
  <si>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</si>
  <si>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</si>
  <si>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</si>
  <si>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</si>
  <si>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</si>
  <si>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</si>
  <si>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</si>
  <si>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</si>
  <si>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</si>
  <si>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</si>
  <si>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</si>
  <si>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</si>
  <si>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</si>
  <si>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</si>
  <si>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</si>
  <si>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</si>
  <si>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</si>
  <si>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</si>
  <si>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</si>
  <si>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</si>
  <si>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</si>
  <si>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</si>
  <si>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</si>
  <si>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</si>
  <si>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</si>
  <si>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</si>
  <si>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</si>
  <si>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</si>
  <si>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</si>
  <si>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</si>
  <si>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</si>
  <si>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</si>
  <si>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</si>
  <si>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</si>
  <si>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</si>
  <si>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</si>
  <si>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</si>
  <si>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</si>
  <si>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</si>
  <si>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</si>
  <si>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</si>
  <si>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</si>
  <si>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</si>
  <si>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</si>
  <si>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</si>
  <si>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</si>
  <si>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</si>
  <si>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</si>
  <si>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</si>
  <si>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</si>
  <si>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</si>
  <si>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</si>
  <si>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</si>
  <si>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</si>
  <si>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</si>
  <si>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</si>
  <si>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</si>
  <si>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</si>
  <si>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</si>
  <si>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</si>
  <si>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</si>
  <si>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</si>
  <si>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</si>
  <si>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</si>
  <si>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</si>
  <si>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</si>
  <si>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</si>
  <si>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</si>
  <si>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</si>
  <si>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</si>
  <si>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</si>
  <si>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</si>
  <si>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</si>
  <si>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</si>
  <si>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</si>
  <si>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</si>
  <si>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</si>
  <si>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</si>
  <si>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</si>
  <si>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</si>
  <si>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</si>
  <si>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</si>
  <si>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</si>
  <si>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</si>
  <si>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</si>
  <si>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</si>
  <si>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</si>
  <si>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</si>
  <si>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</si>
  <si>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</si>
  <si>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</si>
  <si>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</si>
  <si>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</si>
  <si>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</si>
  <si>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</si>
  <si>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</si>
  <si>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</si>
  <si>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</si>
  <si>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</si>
  <si>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</si>
  <si>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</si>
  <si>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</si>
  <si>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</si>
  <si>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</si>
  <si>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</si>
  <si>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</si>
  <si>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</si>
  <si>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</si>
  <si>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</si>
  <si>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</si>
  <si>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</si>
  <si>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</si>
  <si>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</si>
  <si>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</si>
  <si>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</si>
  <si>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</si>
  <si>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</si>
  <si>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</si>
  <si>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</si>
  <si>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</si>
  <si>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</si>
  <si>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</si>
  <si>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</si>
  <si>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</si>
  <si>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</si>
  <si>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</si>
  <si>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</si>
  <si>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</si>
  <si>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</si>
  <si>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</si>
  <si>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</si>
  <si>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</si>
  <si>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</si>
  <si>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</si>
  <si>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</si>
  <si>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</si>
  <si>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</si>
  <si>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</si>
  <si>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</si>
  <si>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</si>
  <si>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</si>
  <si>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</si>
  <si>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</si>
  <si>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</si>
  <si>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</si>
  <si>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</si>
  <si>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</si>
  <si>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</si>
  <si>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</si>
  <si>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</si>
  <si>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</si>
  <si>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</si>
  <si>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</si>
  <si>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</si>
  <si>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</si>
  <si>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</si>
  <si>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</si>
  <si>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</si>
  <si>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</si>
  <si>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</si>
  <si>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</si>
  <si>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</si>
  <si>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</si>
  <si>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</si>
  <si>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</si>
  <si>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</si>
  <si>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</si>
  <si>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</si>
  <si>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</si>
  <si>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</si>
  <si>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</si>
  <si>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</si>
  <si>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</si>
  <si>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</si>
  <si>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</si>
  <si>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</si>
  <si>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</si>
  <si>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</si>
  <si>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</si>
  <si>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</si>
  <si>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</si>
  <si>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</si>
  <si>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</si>
  <si>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</si>
  <si>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</si>
  <si>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</si>
  <si>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</si>
  <si>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</si>
  <si>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</si>
  <si>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</si>
  <si>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</si>
  <si>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</si>
  <si>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</si>
  <si>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</si>
  <si>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</si>
  <si>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</si>
  <si>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</si>
  <si>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</si>
  <si>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</si>
  <si>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</si>
  <si>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</si>
  <si>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</si>
  <si>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</si>
  <si>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</si>
  <si>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</si>
  <si>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</si>
  <si>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</si>
  <si>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</si>
  <si>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</si>
  <si>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</si>
  <si>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</si>
  <si>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</si>
  <si>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</si>
  <si>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</si>
  <si>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</si>
  <si>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</si>
  <si>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</si>
  <si>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</si>
  <si>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</si>
  <si>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</si>
  <si>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</si>
  <si>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</si>
  <si>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</si>
  <si>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</si>
  <si>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</si>
  <si>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</si>
  <si>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</si>
  <si>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</si>
  <si>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</si>
  <si>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</si>
  <si>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</si>
  <si>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</si>
  <si>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</si>
  <si>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</si>
  <si>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</si>
  <si>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</si>
  <si>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</si>
  <si>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</si>
  <si>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</si>
  <si>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</si>
  <si>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</si>
  <si>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</si>
  <si>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</si>
  <si>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</si>
  <si>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</si>
  <si>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</si>
  <si>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</si>
  <si>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</si>
  <si>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</si>
  <si>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</si>
  <si>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</si>
  <si>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</si>
  <si>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</si>
  <si>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</si>
  <si>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</si>
  <si>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</si>
  <si>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</si>
  <si>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</si>
  <si>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</si>
  <si>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</si>
  <si>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</si>
  <si>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</si>
  <si>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</si>
  <si>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</si>
  <si>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</si>
  <si>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</si>
  <si>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</si>
  <si>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</si>
  <si>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</si>
  <si>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</si>
  <si>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</si>
  <si>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</si>
  <si>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</si>
  <si>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</si>
  <si>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</si>
  <si>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</si>
  <si>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</si>
  <si>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</si>
  <si>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</si>
  <si>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</si>
  <si>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</si>
  <si>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</si>
  <si>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</si>
  <si>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</si>
  <si>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</si>
  <si>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</si>
  <si>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</si>
  <si>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</si>
  <si>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</si>
  <si>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</si>
  <si>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</si>
  <si>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</si>
  <si>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</si>
  <si>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</si>
  <si>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</si>
  <si>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</si>
  <si>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</si>
  <si>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</si>
  <si>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</si>
  <si>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</si>
  <si>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</si>
  <si>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</si>
  <si>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</si>
  <si>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</si>
  <si>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</si>
  <si>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</si>
  <si>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</si>
  <si>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</si>
  <si>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</si>
  <si>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</si>
  <si>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</si>
  <si>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</si>
  <si>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</si>
  <si>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</si>
  <si>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</si>
  <si>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</si>
  <si>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</si>
  <si>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</si>
  <si>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</si>
  <si>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</si>
  <si>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</si>
  <si>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</si>
  <si>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</si>
  <si>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</si>
  <si>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</si>
  <si>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</si>
  <si>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</si>
  <si>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</si>
  <si>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</si>
  <si>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</si>
  <si>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</si>
  <si>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</si>
  <si>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</si>
  <si>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</si>
  <si>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</si>
  <si>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</si>
  <si>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</si>
  <si>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</si>
  <si>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</si>
  <si>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</si>
  <si>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</si>
  <si>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</si>
  <si>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</si>
  <si>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</si>
  <si>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</si>
  <si>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</si>
  <si>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</si>
  <si>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</si>
  <si>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</si>
  <si>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</si>
  <si>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</si>
  <si>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</si>
  <si>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</si>
  <si>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</si>
  <si>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</si>
  <si>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</si>
  <si>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</si>
  <si>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</si>
  <si>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</si>
  <si>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</si>
  <si>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</si>
  <si>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</si>
  <si>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</si>
  <si>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</si>
  <si>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</si>
  <si>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</si>
  <si>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</si>
  <si>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</si>
  <si>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</si>
  <si>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</si>
  <si>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</si>
  <si>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</si>
  <si>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</si>
  <si>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</si>
  <si>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</si>
  <si>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</si>
  <si>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</si>
  <si>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</si>
  <si>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</si>
  <si>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</si>
  <si>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</si>
  <si>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</si>
  <si>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</si>
  <si>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</si>
  <si>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</si>
  <si>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</si>
  <si>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</si>
  <si>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</si>
  <si>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</si>
  <si>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</si>
  <si>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</si>
  <si>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</si>
  <si>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</si>
  <si>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</si>
  <si>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</si>
  <si>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</si>
  <si>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</si>
  <si>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</si>
  <si>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</si>
  <si>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</si>
  <si>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</si>
  <si>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</si>
  <si>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</si>
  <si>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</si>
  <si>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</si>
  <si>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</si>
  <si>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</si>
  <si>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</si>
  <si>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</si>
  <si>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</si>
  <si>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</si>
  <si>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</si>
  <si>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</si>
  <si>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</si>
  <si>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</si>
  <si>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</si>
  <si>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</si>
  <si>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</si>
  <si>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</si>
  <si>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</si>
  <si>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</si>
  <si>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</si>
  <si>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</si>
  <si>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</si>
  <si>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</si>
  <si>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</si>
  <si>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</si>
  <si>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</si>
  <si>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</si>
  <si>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</si>
  <si>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</si>
  <si>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</si>
  <si>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</si>
  <si>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</si>
  <si>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</si>
  <si>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</si>
  <si>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</si>
  <si>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</si>
  <si>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</si>
  <si>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</si>
  <si>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</si>
  <si>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</si>
  <si>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</si>
  <si>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</si>
  <si>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</si>
  <si>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</si>
  <si>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</si>
  <si>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</si>
  <si>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</si>
  <si>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</si>
  <si>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</si>
  <si>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</si>
  <si>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</si>
  <si>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</si>
  <si>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</si>
  <si>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</si>
  <si>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</si>
  <si>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</si>
  <si>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</si>
  <si>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</si>
  <si>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</si>
  <si>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</si>
  <si>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</si>
  <si>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</si>
  <si>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</si>
  <si>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</si>
  <si>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</si>
  <si>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</si>
  <si>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</si>
  <si>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</si>
  <si>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</si>
  <si>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</si>
  <si>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</si>
  <si>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</si>
  <si>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</si>
  <si>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</si>
  <si>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</si>
  <si>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</si>
  <si>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</si>
  <si>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</si>
  <si>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</si>
  <si>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</si>
  <si>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</si>
  <si>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</si>
  <si>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</si>
  <si>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</si>
  <si>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</si>
  <si>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</si>
  <si>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</si>
  <si>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</si>
  <si>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</si>
  <si>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</si>
  <si>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</si>
  <si>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</si>
  <si>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</si>
  <si>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</si>
  <si>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</si>
  <si>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</si>
  <si>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</si>
  <si>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</si>
  <si>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</si>
  <si>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</si>
  <si>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</si>
  <si>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</si>
  <si>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</si>
  <si>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</si>
  <si>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</si>
  <si>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</si>
  <si>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</si>
  <si>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</si>
  <si>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</si>
  <si>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</si>
  <si>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</si>
  <si>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</si>
  <si>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</si>
  <si>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</si>
  <si>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</si>
  <si>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</si>
  <si>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</si>
  <si>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</si>
  <si>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</si>
  <si>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</si>
  <si>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</si>
  <si>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</si>
  <si>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</si>
  <si>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</si>
  <si>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</si>
  <si>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</si>
  <si>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</si>
  <si>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</si>
  <si>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</si>
  <si>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</si>
  <si>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</si>
  <si>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</si>
  <si>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</si>
  <si>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</si>
  <si>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</si>
  <si>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</si>
  <si>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</si>
  <si>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</si>
  <si>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</si>
  <si>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</si>
  <si>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</si>
  <si>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</si>
  <si>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</si>
  <si>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</si>
  <si>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</si>
  <si>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</si>
  <si>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</si>
  <si>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</si>
  <si>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</si>
  <si>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</si>
  <si>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</si>
  <si>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</si>
  <si>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</si>
  <si>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</si>
  <si>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</si>
  <si>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</si>
  <si>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</si>
  <si>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</si>
  <si>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</si>
  <si>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</si>
  <si>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</si>
  <si>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</si>
  <si>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</si>
  <si>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</si>
  <si>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</si>
  <si>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</si>
  <si>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</si>
  <si>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</si>
  <si>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</si>
  <si>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</si>
  <si>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</si>
  <si>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</si>
  <si>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</si>
  <si>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</si>
  <si>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</si>
  <si>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</si>
  <si>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</si>
  <si>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</si>
  <si>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</si>
  <si>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</si>
  <si>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</si>
  <si>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</si>
  <si>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</si>
  <si>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</si>
  <si>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</si>
  <si>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</si>
  <si>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</si>
  <si>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</si>
  <si>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</si>
  <si>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</si>
  <si>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</si>
  <si>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</si>
  <si>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</si>
  <si>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</si>
  <si>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</si>
  <si>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</si>
  <si>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</si>
  <si>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</si>
  <si>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</si>
  <si>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</si>
  <si>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</si>
  <si>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</si>
  <si>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</si>
  <si>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</si>
  <si>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</si>
  <si>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</si>
  <si>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</si>
  <si>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</si>
  <si>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</si>
  <si>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</si>
  <si>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</si>
  <si>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</si>
  <si>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</si>
  <si>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</si>
  <si>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</si>
  <si>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</si>
  <si>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</si>
  <si>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</si>
  <si>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</si>
  <si>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</si>
  <si>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</si>
  <si>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</si>
  <si>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</si>
  <si>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</si>
  <si>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</si>
  <si>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</si>
  <si>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</si>
  <si>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</si>
  <si>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</si>
  <si>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</si>
  <si>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</si>
  <si>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</si>
  <si>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</si>
  <si>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</si>
  <si>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</si>
  <si>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</si>
  <si>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</si>
  <si>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</si>
  <si>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</si>
  <si>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</si>
  <si>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</si>
  <si>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</si>
  <si>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</si>
  <si>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</si>
  <si>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</si>
  <si>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</si>
  <si>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</si>
  <si>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</si>
  <si>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</si>
  <si>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</si>
  <si>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</si>
  <si>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</si>
  <si>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</si>
  <si>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</si>
  <si>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</si>
  <si>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</si>
  <si>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</si>
  <si>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</si>
  <si>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</si>
  <si>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</si>
  <si>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</si>
  <si>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</si>
  <si>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</si>
  <si>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</si>
  <si>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</si>
  <si>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</si>
  <si>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</si>
  <si>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</si>
  <si>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</si>
  <si>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</si>
  <si>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</si>
  <si>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</si>
  <si>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</si>
  <si>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</si>
  <si>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</si>
  <si>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</si>
  <si>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</si>
  <si>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</si>
  <si>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</si>
  <si>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</si>
  <si>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</si>
  <si>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</si>
  <si>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</si>
  <si>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</si>
  <si>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</si>
  <si>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</si>
  <si>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</si>
  <si>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</si>
  <si>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</si>
  <si>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</si>
  <si>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</si>
  <si>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</si>
  <si>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</si>
  <si>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</si>
  <si>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</si>
  <si>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</si>
  <si>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</si>
  <si>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</si>
  <si>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</si>
  <si>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</si>
  <si>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</si>
  <si>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</si>
  <si>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</si>
  <si>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</si>
  <si>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</si>
  <si>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</si>
  <si>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</si>
  <si>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</si>
  <si>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</si>
  <si>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</si>
  <si>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</si>
  <si>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</si>
  <si>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</si>
  <si>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</si>
  <si>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</si>
  <si>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</si>
  <si>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</si>
  <si>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</si>
  <si>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</si>
  <si>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</si>
  <si>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</si>
  <si>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</si>
  <si>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</si>
  <si>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</si>
  <si>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</si>
  <si>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</si>
  <si>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</si>
  <si>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</si>
  <si>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</si>
  <si>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</si>
  <si>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</si>
  <si>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</si>
  <si>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</si>
  <si>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</si>
  <si>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</si>
  <si>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</si>
  <si>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</si>
  <si>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</si>
  <si>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</si>
  <si>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</si>
  <si>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</si>
  <si>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</si>
  <si>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</si>
  <si>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</si>
  <si>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</si>
  <si>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</si>
  <si>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</si>
  <si>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</si>
  <si>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</si>
  <si>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</si>
  <si>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</si>
  <si>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</si>
  <si>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</si>
  <si>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</si>
  <si>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</si>
  <si>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</si>
  <si>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</si>
  <si>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</si>
  <si>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</si>
  <si>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</si>
  <si>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</si>
  <si>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</si>
  <si>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</si>
  <si>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</si>
  <si>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</si>
  <si>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</si>
  <si>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</si>
  <si>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</si>
  <si>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</si>
  <si>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</si>
  <si>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</si>
  <si>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</si>
  <si>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</si>
  <si>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</si>
  <si>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</si>
  <si>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</si>
  <si>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</si>
  <si>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</si>
  <si>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</si>
  <si>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</si>
  <si>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</si>
  <si>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</si>
  <si>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</si>
  <si>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</si>
  <si>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</si>
  <si>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</si>
  <si>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</si>
  <si>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</si>
  <si>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</si>
  <si>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</si>
  <si>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</si>
  <si>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</si>
  <si>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</si>
  <si>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</si>
  <si>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</si>
  <si>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</si>
  <si>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</si>
  <si>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</si>
  <si>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</si>
  <si>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</si>
  <si>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</si>
  <si>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</si>
  <si>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</si>
  <si>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</si>
  <si>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</si>
  <si>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</si>
  <si>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</si>
  <si>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</si>
  <si>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</si>
  <si>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</si>
  <si>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</si>
  <si>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</si>
  <si>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</si>
  <si>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</si>
  <si>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</si>
  <si>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</si>
  <si>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</si>
  <si>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</si>
  <si>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</si>
  <si>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</si>
  <si>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</si>
  <si>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</si>
  <si>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</si>
  <si>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</si>
  <si>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</si>
  <si>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</si>
  <si>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</si>
  <si>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</si>
  <si>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</si>
  <si>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</si>
  <si>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</si>
  <si>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</si>
  <si>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</si>
  <si>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</si>
  <si>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</si>
  <si>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</si>
  <si>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</si>
  <si>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</si>
  <si>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</si>
  <si>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</si>
  <si>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</si>
  <si>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</si>
  <si>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</si>
  <si>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</si>
  <si>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</si>
  <si>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</si>
  <si>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</si>
  <si>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</si>
  <si>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</si>
  <si>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</si>
  <si>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</si>
  <si>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</si>
  <si>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</si>
  <si>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</si>
  <si>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</si>
  <si>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</si>
  <si>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</si>
  <si>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</si>
  <si>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</si>
  <si>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</si>
  <si>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</si>
  <si>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</si>
  <si>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</si>
  <si>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</si>
  <si>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</si>
  <si>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</si>
  <si>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</si>
  <si>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</si>
  <si>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</si>
  <si>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</si>
  <si>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</si>
  <si>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</si>
  <si>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</si>
  <si>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</si>
  <si>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</si>
  <si>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</si>
  <si>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</si>
  <si>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</si>
  <si>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</si>
  <si>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</si>
  <si>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</si>
  <si>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</si>
  <si>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</si>
  <si>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</si>
  <si>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</si>
  <si>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</si>
  <si>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</si>
  <si>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</si>
  <si>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</si>
  <si>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</si>
  <si>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</si>
  <si>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</si>
  <si>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</si>
  <si>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</si>
  <si>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</si>
  <si>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</si>
  <si>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</si>
  <si>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</si>
  <si>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</si>
  <si>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</si>
  <si>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</si>
  <si>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</si>
  <si>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</si>
  <si>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</si>
  <si>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</si>
  <si>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</si>
  <si>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</si>
  <si>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</si>
  <si>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</si>
  <si>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</si>
  <si>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</si>
  <si>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</si>
  <si>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</si>
  <si>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</si>
  <si>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</si>
  <si>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</si>
  <si>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</si>
  <si>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</si>
  <si>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</si>
  <si>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</si>
  <si>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</si>
  <si>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</si>
  <si>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</si>
  <si>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</si>
  <si>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</si>
  <si>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</si>
  <si>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</si>
  <si>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</si>
  <si>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</si>
  <si>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</si>
  <si>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</si>
  <si>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</si>
  <si>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</si>
  <si>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</si>
  <si>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</si>
  <si>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</si>
  <si>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</si>
  <si>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</si>
  <si>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</si>
  <si>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</si>
  <si>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 xml:space="preserve"> 50000&lt;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</si>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</sst>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14" fontId="0" fillId="0" borderId="0" xfId="0" applyNumberFormat="1"/>
    <xf numFmtId="0" fontId="0" fillId="0" borderId="0" xfId="0" quotePrefix="1"/>
    <xf numFmtId="0" fontId="1" fillId="0" borderId="0" xfId="0" applyFont="1"/>
    <xf numFmtId="9" fontId="1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Work.xlsx]Sheet2!PivotTable6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8-4EED-82B0-50C29B77E87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E8-4EED-82B0-50C29B77E87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E8-4EED-82B0-50C29B77E87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E8-4EED-82B0-50C29B77E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802208"/>
        <c:axId val="529798600"/>
      </c:barChart>
      <c:catAx>
        <c:axId val="52980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798600"/>
        <c:crosses val="autoZero"/>
        <c:auto val="1"/>
        <c:lblAlgn val="ctr"/>
        <c:lblOffset val="100"/>
        <c:noMultiLvlLbl val="0"/>
      </c:catAx>
      <c:valAx>
        <c:axId val="52979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0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Work.xlsx]Sheet3!PivotTable7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6E-44D5-9D13-6DE8BA5AD90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6E-44D5-9D13-6DE8BA5AD90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6E-44D5-9D13-6DE8BA5AD90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6E-44D5-9D13-6DE8BA5AD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143520"/>
        <c:axId val="668139912"/>
      </c:barChart>
      <c:catAx>
        <c:axId val="66814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39912"/>
        <c:crosses val="autoZero"/>
        <c:auto val="1"/>
        <c:lblAlgn val="ctr"/>
        <c:lblOffset val="100"/>
        <c:noMultiLvlLbl val="0"/>
      </c:catAx>
      <c:valAx>
        <c:axId val="66813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4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Excel Work.xlsx]Sheet4!PivotTable8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5-4EC5-BF3F-9D5179CE0A4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85-4EC5-BF3F-9D5179CE0A4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85-4EC5-BF3F-9D5179CE0A4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85-4EC5-BF3F-9D5179CE0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898528"/>
        <c:axId val="747899512"/>
      </c:lineChart>
      <c:catAx>
        <c:axId val="74789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99512"/>
        <c:crosses val="autoZero"/>
        <c:auto val="1"/>
        <c:lblAlgn val="ctr"/>
        <c:lblOffset val="100"/>
        <c:noMultiLvlLbl val="0"/>
      </c:catAx>
      <c:valAx>
        <c:axId val="74789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9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50000&lt;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4-4AD7-BA26-1D74CE29A7EA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50000&lt;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4-4AD7-BA26-1D74CE29A7EA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50000&lt;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24-4AD7-BA26-1D74CE29A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322664"/>
        <c:axId val="506323648"/>
      </c:lineChart>
      <c:catAx>
        <c:axId val="50632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23648"/>
        <c:crosses val="autoZero"/>
        <c:auto val="1"/>
        <c:lblAlgn val="ctr"/>
        <c:lblOffset val="100"/>
        <c:noMultiLvlLbl val="0"/>
      </c:catAx>
      <c:valAx>
        <c:axId val="5063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2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2</xdr:row>
      <xdr:rowOff>47625</xdr:rowOff>
    </xdr:from>
    <xdr:to>
      <xdr:col>18</xdr:col>
      <xdr:colOff>28575</xdr:colOff>
      <xdr:row>23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509DDD-3313-478B-81BE-B788B2AA4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7</xdr:row>
      <xdr:rowOff>133350</xdr:rowOff>
    </xdr:from>
    <xdr:to>
      <xdr:col>18</xdr:col>
      <xdr:colOff>171449</xdr:colOff>
      <xdr:row>29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78197-795E-4F8D-B4AC-EE3D8C653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2</xdr:row>
      <xdr:rowOff>90486</xdr:rowOff>
    </xdr:from>
    <xdr:to>
      <xdr:col>16</xdr:col>
      <xdr:colOff>447675</xdr:colOff>
      <xdr:row>19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20A83-21F3-4600-BE0B-8E01783F5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290511</xdr:colOff>
      <xdr:row>14</xdr:row>
      <xdr:rowOff>42860</xdr:rowOff>
    </xdr:from>
    <xdr:to>
      <xdr:col>7</xdr:col>
      <xdr:colOff>295275</xdr:colOff>
      <xdr:row>32</xdr:row>
      <xdr:rowOff>171449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FE87DC9-2D7A-4F1F-96E5-CBBAEC7C1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Kim" refreshedDate="44178.945723611112" createdVersion="6" refreshedVersion="6" minRefreshableVersion="3" recordCount="4115" xr:uid="{068461C6-BDAE-403C-964F-CB197E731EF2}">
  <cacheSource type="worksheet">
    <worksheetSource ref="D1:R1048576" sheet="Sheet1"/>
  </cacheSource>
  <cacheFields count="15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NonDate="0" containsString="0" containsBlank="1"/>
    </cacheField>
    <cacheField name="Average Donation" numFmtId="0">
      <sharedItems containsNonDate="0" containsString="0"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Kim" refreshedDate="44178.987353356482" createdVersion="6" refreshedVersion="6" minRefreshableVersion="3" recordCount="4115" xr:uid="{997C1CD0-6A5B-484F-A60F-3BB37B1ECEE0}">
  <cacheSource type="worksheet">
    <worksheetSource ref="D1:T1048576" sheet="Sheet1"/>
  </cacheSource>
  <cacheFields count="19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8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n v="11633"/>
    <x v="0"/>
    <x v="0"/>
    <s v="USD"/>
    <n v="1437620400"/>
    <n v="1434931811"/>
    <b v="0"/>
    <n v="182"/>
    <b v="1"/>
    <s v="film &amp; video/television"/>
    <m/>
    <m/>
    <x v="0"/>
    <x v="0"/>
  </r>
  <r>
    <n v="10275"/>
    <n v="14653"/>
    <x v="0"/>
    <x v="0"/>
    <s v="USD"/>
    <n v="1488464683"/>
    <n v="1485872683"/>
    <b v="0"/>
    <n v="79"/>
    <b v="1"/>
    <s v="film &amp; video/television"/>
    <m/>
    <m/>
    <x v="0"/>
    <x v="0"/>
  </r>
  <r>
    <n v="500"/>
    <n v="525"/>
    <x v="0"/>
    <x v="1"/>
    <s v="GBP"/>
    <n v="1455555083"/>
    <n v="1454691083"/>
    <b v="0"/>
    <n v="35"/>
    <b v="1"/>
    <s v="film &amp; video/television"/>
    <m/>
    <m/>
    <x v="0"/>
    <x v="0"/>
  </r>
  <r>
    <n v="10000"/>
    <n v="10390"/>
    <x v="0"/>
    <x v="0"/>
    <s v="USD"/>
    <n v="1407414107"/>
    <n v="1404822107"/>
    <b v="0"/>
    <n v="150"/>
    <b v="1"/>
    <s v="film &amp; video/television"/>
    <m/>
    <m/>
    <x v="0"/>
    <x v="0"/>
  </r>
  <r>
    <n v="44000"/>
    <n v="54116.28"/>
    <x v="0"/>
    <x v="0"/>
    <s v="USD"/>
    <n v="1450555279"/>
    <n v="1447963279"/>
    <b v="0"/>
    <n v="284"/>
    <b v="1"/>
    <s v="film &amp; video/television"/>
    <m/>
    <m/>
    <x v="0"/>
    <x v="0"/>
  </r>
  <r>
    <n v="3999"/>
    <n v="4390"/>
    <x v="0"/>
    <x v="0"/>
    <s v="USD"/>
    <n v="1469770500"/>
    <n v="1468362207"/>
    <b v="0"/>
    <n v="47"/>
    <b v="1"/>
    <s v="film &amp; video/television"/>
    <m/>
    <m/>
    <x v="0"/>
    <x v="0"/>
  </r>
  <r>
    <n v="8000"/>
    <n v="8519"/>
    <x v="0"/>
    <x v="0"/>
    <s v="USD"/>
    <n v="1402710250"/>
    <n v="1401846250"/>
    <b v="0"/>
    <n v="58"/>
    <b v="1"/>
    <s v="film &amp; video/television"/>
    <m/>
    <m/>
    <x v="0"/>
    <x v="0"/>
  </r>
  <r>
    <n v="9000"/>
    <n v="9110"/>
    <x v="0"/>
    <x v="0"/>
    <s v="USD"/>
    <n v="1467680867"/>
    <n v="1464224867"/>
    <b v="0"/>
    <n v="57"/>
    <b v="1"/>
    <s v="film &amp; video/television"/>
    <m/>
    <m/>
    <x v="0"/>
    <x v="0"/>
  </r>
  <r>
    <n v="3500"/>
    <n v="3501.52"/>
    <x v="0"/>
    <x v="0"/>
    <s v="USD"/>
    <n v="1460754000"/>
    <n v="1460155212"/>
    <b v="0"/>
    <n v="12"/>
    <b v="1"/>
    <s v="film &amp; video/television"/>
    <m/>
    <m/>
    <x v="0"/>
    <x v="0"/>
  </r>
  <r>
    <n v="500"/>
    <n v="629.99"/>
    <x v="0"/>
    <x v="0"/>
    <s v="USD"/>
    <n v="1460860144"/>
    <n v="1458268144"/>
    <b v="0"/>
    <n v="20"/>
    <b v="1"/>
    <s v="film &amp; video/television"/>
    <m/>
    <m/>
    <x v="0"/>
    <x v="0"/>
  </r>
  <r>
    <n v="3000"/>
    <n v="3015"/>
    <x v="0"/>
    <x v="0"/>
    <s v="USD"/>
    <n v="1403660279"/>
    <n v="1400636279"/>
    <b v="0"/>
    <n v="19"/>
    <b v="1"/>
    <s v="film &amp; video/television"/>
    <m/>
    <m/>
    <x v="0"/>
    <x v="0"/>
  </r>
  <r>
    <n v="5000"/>
    <n v="6025"/>
    <x v="0"/>
    <x v="0"/>
    <s v="USD"/>
    <n v="1471834800"/>
    <n v="1469126462"/>
    <b v="0"/>
    <n v="75"/>
    <b v="1"/>
    <s v="film &amp; video/television"/>
    <m/>
    <m/>
    <x v="0"/>
    <x v="0"/>
  </r>
  <r>
    <n v="30000"/>
    <n v="49588"/>
    <x v="0"/>
    <x v="0"/>
    <s v="USD"/>
    <n v="1405479600"/>
    <n v="1401642425"/>
    <b v="0"/>
    <n v="827"/>
    <b v="1"/>
    <s v="film &amp; video/television"/>
    <m/>
    <m/>
    <x v="0"/>
    <x v="0"/>
  </r>
  <r>
    <n v="3500"/>
    <n v="5599"/>
    <x v="0"/>
    <x v="0"/>
    <s v="USD"/>
    <n v="1466713620"/>
    <n v="1463588109"/>
    <b v="0"/>
    <n v="51"/>
    <b v="1"/>
    <s v="film &amp; video/television"/>
    <m/>
    <m/>
    <x v="0"/>
    <x v="0"/>
  </r>
  <r>
    <n v="6000"/>
    <n v="6056"/>
    <x v="0"/>
    <x v="2"/>
    <s v="AUD"/>
    <n v="1405259940"/>
    <n v="1403051888"/>
    <b v="0"/>
    <n v="41"/>
    <b v="1"/>
    <s v="film &amp; video/television"/>
    <m/>
    <m/>
    <x v="0"/>
    <x v="0"/>
  </r>
  <r>
    <n v="2000"/>
    <n v="2132"/>
    <x v="0"/>
    <x v="3"/>
    <s v="EUR"/>
    <n v="1443384840"/>
    <n v="1441790658"/>
    <b v="0"/>
    <n v="98"/>
    <b v="1"/>
    <s v="film &amp; video/television"/>
    <m/>
    <m/>
    <x v="0"/>
    <x v="0"/>
  </r>
  <r>
    <n v="12000"/>
    <n v="12029"/>
    <x v="0"/>
    <x v="0"/>
    <s v="USD"/>
    <n v="1402896600"/>
    <n v="1398971211"/>
    <b v="0"/>
    <n v="70"/>
    <b v="1"/>
    <s v="film &amp; video/television"/>
    <m/>
    <m/>
    <x v="0"/>
    <x v="0"/>
  </r>
  <r>
    <n v="1500"/>
    <n v="1510"/>
    <x v="0"/>
    <x v="1"/>
    <s v="GBP"/>
    <n v="1415126022"/>
    <n v="1412530422"/>
    <b v="0"/>
    <n v="36"/>
    <b v="1"/>
    <s v="film &amp; video/television"/>
    <m/>
    <m/>
    <x v="0"/>
    <x v="0"/>
  </r>
  <r>
    <n v="30000"/>
    <n v="31896.33"/>
    <x v="0"/>
    <x v="0"/>
    <s v="USD"/>
    <n v="1410958856"/>
    <n v="1408366856"/>
    <b v="0"/>
    <n v="342"/>
    <b v="1"/>
    <s v="film &amp; video/television"/>
    <m/>
    <m/>
    <x v="0"/>
    <x v="0"/>
  </r>
  <r>
    <n v="850"/>
    <n v="1235"/>
    <x v="0"/>
    <x v="0"/>
    <s v="USD"/>
    <n v="1437420934"/>
    <n v="1434828934"/>
    <b v="0"/>
    <n v="22"/>
    <b v="1"/>
    <s v="film &amp; video/television"/>
    <m/>
    <m/>
    <x v="0"/>
    <x v="0"/>
  </r>
  <r>
    <n v="2000"/>
    <n v="2004"/>
    <x v="0"/>
    <x v="0"/>
    <s v="USD"/>
    <n v="1442167912"/>
    <n v="1436983912"/>
    <b v="0"/>
    <n v="25"/>
    <b v="1"/>
    <s v="film &amp; video/television"/>
    <m/>
    <m/>
    <x v="0"/>
    <x v="0"/>
  </r>
  <r>
    <n v="18500"/>
    <n v="20190"/>
    <x v="0"/>
    <x v="0"/>
    <s v="USD"/>
    <n v="1411743789"/>
    <n v="1409151789"/>
    <b v="0"/>
    <n v="101"/>
    <b v="1"/>
    <s v="film &amp; video/television"/>
    <m/>
    <m/>
    <x v="0"/>
    <x v="0"/>
  </r>
  <r>
    <n v="350"/>
    <n v="410"/>
    <x v="0"/>
    <x v="0"/>
    <s v="USD"/>
    <n v="1420099140"/>
    <n v="1418766740"/>
    <b v="0"/>
    <n v="8"/>
    <b v="1"/>
    <s v="film &amp; video/television"/>
    <m/>
    <m/>
    <x v="0"/>
    <x v="0"/>
  </r>
  <r>
    <n v="2000"/>
    <n v="2370"/>
    <x v="0"/>
    <x v="0"/>
    <s v="USD"/>
    <n v="1430407200"/>
    <n v="1428086501"/>
    <b v="0"/>
    <n v="23"/>
    <b v="1"/>
    <s v="film &amp; video/television"/>
    <m/>
    <m/>
    <x v="0"/>
    <x v="0"/>
  </r>
  <r>
    <n v="35000"/>
    <n v="38082.69"/>
    <x v="0"/>
    <x v="0"/>
    <s v="USD"/>
    <n v="1442345940"/>
    <n v="1439494863"/>
    <b v="0"/>
    <n v="574"/>
    <b v="1"/>
    <s v="film &amp; video/television"/>
    <m/>
    <m/>
    <x v="0"/>
    <x v="0"/>
  </r>
  <r>
    <n v="600"/>
    <n v="800"/>
    <x v="0"/>
    <x v="0"/>
    <s v="USD"/>
    <n v="1452299761"/>
    <n v="1447115761"/>
    <b v="0"/>
    <n v="14"/>
    <b v="1"/>
    <s v="film &amp; video/television"/>
    <m/>
    <m/>
    <x v="0"/>
    <x v="0"/>
  </r>
  <r>
    <n v="1250"/>
    <n v="1940"/>
    <x v="0"/>
    <x v="0"/>
    <s v="USD"/>
    <n v="1408278144"/>
    <n v="1404822144"/>
    <b v="0"/>
    <n v="19"/>
    <b v="1"/>
    <s v="film &amp; video/television"/>
    <m/>
    <m/>
    <x v="0"/>
    <x v="0"/>
  </r>
  <r>
    <n v="20000"/>
    <n v="22345"/>
    <x v="0"/>
    <x v="4"/>
    <s v="NZD"/>
    <n v="1416113833"/>
    <n v="1413518233"/>
    <b v="0"/>
    <n v="150"/>
    <b v="1"/>
    <s v="film &amp; video/television"/>
    <m/>
    <m/>
    <x v="0"/>
    <x v="0"/>
  </r>
  <r>
    <n v="12000"/>
    <n v="12042"/>
    <x v="0"/>
    <x v="0"/>
    <s v="USD"/>
    <n v="1450307284"/>
    <n v="1447715284"/>
    <b v="0"/>
    <n v="71"/>
    <b v="1"/>
    <s v="film &amp; video/television"/>
    <m/>
    <m/>
    <x v="0"/>
    <x v="0"/>
  </r>
  <r>
    <n v="3000"/>
    <n v="3700"/>
    <x v="0"/>
    <x v="1"/>
    <s v="GBP"/>
    <n v="1406045368"/>
    <n v="1403453368"/>
    <b v="0"/>
    <n v="117"/>
    <b v="1"/>
    <s v="film &amp; video/television"/>
    <m/>
    <m/>
    <x v="0"/>
    <x v="0"/>
  </r>
  <r>
    <n v="4000"/>
    <n v="4051.99"/>
    <x v="0"/>
    <x v="0"/>
    <s v="USD"/>
    <n v="1408604515"/>
    <n v="1406012515"/>
    <b v="0"/>
    <n v="53"/>
    <b v="1"/>
    <s v="film &amp; video/television"/>
    <m/>
    <m/>
    <x v="0"/>
    <x v="0"/>
  </r>
  <r>
    <n v="13"/>
    <n v="13"/>
    <x v="0"/>
    <x v="0"/>
    <s v="USD"/>
    <n v="1453748434"/>
    <n v="1452193234"/>
    <b v="0"/>
    <n v="1"/>
    <b v="1"/>
    <s v="film &amp; video/television"/>
    <m/>
    <m/>
    <x v="0"/>
    <x v="0"/>
  </r>
  <r>
    <n v="28450"/>
    <n v="28520"/>
    <x v="0"/>
    <x v="0"/>
    <s v="USD"/>
    <n v="1463111940"/>
    <n v="1459523017"/>
    <b v="0"/>
    <n v="89"/>
    <b v="1"/>
    <s v="film &amp; video/television"/>
    <m/>
    <m/>
    <x v="0"/>
    <x v="0"/>
  </r>
  <r>
    <n v="5250"/>
    <n v="5360"/>
    <x v="0"/>
    <x v="0"/>
    <s v="USD"/>
    <n v="1447001501"/>
    <n v="1444405901"/>
    <b v="0"/>
    <n v="64"/>
    <b v="1"/>
    <s v="film &amp; video/television"/>
    <m/>
    <m/>
    <x v="0"/>
    <x v="0"/>
  </r>
  <r>
    <n v="2600"/>
    <n v="3392"/>
    <x v="0"/>
    <x v="0"/>
    <s v="USD"/>
    <n v="1407224601"/>
    <n v="1405928601"/>
    <b v="0"/>
    <n v="68"/>
    <b v="1"/>
    <s v="film &amp; video/television"/>
    <m/>
    <m/>
    <x v="0"/>
    <x v="0"/>
  </r>
  <r>
    <n v="1000"/>
    <n v="1665"/>
    <x v="0"/>
    <x v="0"/>
    <s v="USD"/>
    <n v="1430179200"/>
    <n v="1428130814"/>
    <b v="0"/>
    <n v="28"/>
    <b v="1"/>
    <s v="film &amp; video/television"/>
    <m/>
    <m/>
    <x v="0"/>
    <x v="0"/>
  </r>
  <r>
    <n v="6000"/>
    <n v="8529"/>
    <x v="0"/>
    <x v="0"/>
    <s v="USD"/>
    <n v="1428128525"/>
    <n v="1425540125"/>
    <b v="0"/>
    <n v="44"/>
    <b v="1"/>
    <s v="film &amp; video/television"/>
    <m/>
    <m/>
    <x v="0"/>
    <x v="0"/>
  </r>
  <r>
    <n v="22000"/>
    <n v="40357"/>
    <x v="0"/>
    <x v="0"/>
    <s v="USD"/>
    <n v="1425055079"/>
    <n v="1422463079"/>
    <b v="0"/>
    <n v="253"/>
    <b v="1"/>
    <s v="film &amp; video/television"/>
    <m/>
    <m/>
    <x v="0"/>
    <x v="0"/>
  </r>
  <r>
    <n v="2500"/>
    <n v="2751"/>
    <x v="0"/>
    <x v="0"/>
    <s v="USD"/>
    <n v="1368235344"/>
    <n v="1365643344"/>
    <b v="0"/>
    <n v="66"/>
    <b v="1"/>
    <s v="film &amp; video/television"/>
    <m/>
    <m/>
    <x v="0"/>
    <x v="0"/>
  </r>
  <r>
    <n v="25000"/>
    <n v="32745"/>
    <x v="0"/>
    <x v="1"/>
    <s v="GBP"/>
    <n v="1401058740"/>
    <n v="1398388068"/>
    <b v="0"/>
    <n v="217"/>
    <b v="1"/>
    <s v="film &amp; video/television"/>
    <m/>
    <m/>
    <x v="0"/>
    <x v="0"/>
  </r>
  <r>
    <n v="2000"/>
    <n v="2027"/>
    <x v="0"/>
    <x v="0"/>
    <s v="USD"/>
    <n v="1403150400"/>
    <n v="1401426488"/>
    <b v="0"/>
    <n v="16"/>
    <b v="1"/>
    <s v="film &amp; video/television"/>
    <m/>
    <m/>
    <x v="0"/>
    <x v="0"/>
  </r>
  <r>
    <n v="2000"/>
    <n v="2000"/>
    <x v="0"/>
    <x v="0"/>
    <s v="USD"/>
    <n v="1412516354"/>
    <n v="1409924354"/>
    <b v="0"/>
    <n v="19"/>
    <b v="1"/>
    <s v="film &amp; video/television"/>
    <m/>
    <m/>
    <x v="0"/>
    <x v="0"/>
  </r>
  <r>
    <n v="14000"/>
    <n v="19860"/>
    <x v="0"/>
    <x v="0"/>
    <s v="USD"/>
    <n v="1419780026"/>
    <n v="1417188026"/>
    <b v="0"/>
    <n v="169"/>
    <b v="1"/>
    <s v="film &amp; video/television"/>
    <m/>
    <m/>
    <x v="0"/>
    <x v="0"/>
  </r>
  <r>
    <n v="10000"/>
    <n v="30866"/>
    <x v="0"/>
    <x v="0"/>
    <s v="USD"/>
    <n v="1405209600"/>
    <n v="1402599486"/>
    <b v="0"/>
    <n v="263"/>
    <b v="1"/>
    <s v="film &amp; video/television"/>
    <m/>
    <m/>
    <x v="0"/>
    <x v="0"/>
  </r>
  <r>
    <n v="2000"/>
    <n v="2000"/>
    <x v="0"/>
    <x v="0"/>
    <s v="USD"/>
    <n v="1412648537"/>
    <n v="1408760537"/>
    <b v="0"/>
    <n v="15"/>
    <b v="1"/>
    <s v="film &amp; video/television"/>
    <m/>
    <m/>
    <x v="0"/>
    <x v="0"/>
  </r>
  <r>
    <n v="5000"/>
    <n v="6000"/>
    <x v="0"/>
    <x v="0"/>
    <s v="USD"/>
    <n v="1461769107"/>
    <n v="1459177107"/>
    <b v="0"/>
    <n v="61"/>
    <b v="1"/>
    <s v="film &amp; video/television"/>
    <m/>
    <m/>
    <x v="0"/>
    <x v="0"/>
  </r>
  <r>
    <n v="8400"/>
    <n v="8750"/>
    <x v="0"/>
    <x v="2"/>
    <s v="AUD"/>
    <n v="1450220974"/>
    <n v="1447628974"/>
    <b v="0"/>
    <n v="45"/>
    <b v="1"/>
    <s v="film &amp; video/television"/>
    <m/>
    <m/>
    <x v="0"/>
    <x v="0"/>
  </r>
  <r>
    <n v="5000"/>
    <n v="5380.55"/>
    <x v="0"/>
    <x v="0"/>
    <s v="USD"/>
    <n v="1419021607"/>
    <n v="1413834007"/>
    <b v="0"/>
    <n v="70"/>
    <b v="1"/>
    <s v="film &amp; video/television"/>
    <m/>
    <m/>
    <x v="0"/>
    <x v="0"/>
  </r>
  <r>
    <n v="2000"/>
    <n v="2159"/>
    <x v="0"/>
    <x v="1"/>
    <s v="GBP"/>
    <n v="1425211200"/>
    <n v="1422534260"/>
    <b v="0"/>
    <n v="38"/>
    <b v="1"/>
    <s v="film &amp; video/television"/>
    <m/>
    <m/>
    <x v="0"/>
    <x v="0"/>
  </r>
  <r>
    <n v="12000"/>
    <n v="12000"/>
    <x v="0"/>
    <x v="0"/>
    <s v="USD"/>
    <n v="1445660045"/>
    <n v="1443068045"/>
    <b v="0"/>
    <n v="87"/>
    <b v="1"/>
    <s v="film &amp; video/television"/>
    <m/>
    <m/>
    <x v="0"/>
    <x v="0"/>
  </r>
  <r>
    <n v="600"/>
    <n v="600"/>
    <x v="0"/>
    <x v="1"/>
    <s v="GBP"/>
    <n v="1422637200"/>
    <n v="1419271458"/>
    <b v="0"/>
    <n v="22"/>
    <b v="1"/>
    <s v="film &amp; video/television"/>
    <m/>
    <m/>
    <x v="0"/>
    <x v="0"/>
  </r>
  <r>
    <n v="11000"/>
    <n v="14082"/>
    <x v="0"/>
    <x v="0"/>
    <s v="USD"/>
    <n v="1439245037"/>
    <n v="1436653037"/>
    <b v="0"/>
    <n v="119"/>
    <b v="1"/>
    <s v="film &amp; video/television"/>
    <m/>
    <m/>
    <x v="0"/>
    <x v="0"/>
  </r>
  <r>
    <n v="10000"/>
    <n v="11621"/>
    <x v="0"/>
    <x v="0"/>
    <s v="USD"/>
    <n v="1405615846"/>
    <n v="1403023846"/>
    <b v="0"/>
    <n v="52"/>
    <b v="1"/>
    <s v="film &amp; video/television"/>
    <m/>
    <m/>
    <x v="0"/>
    <x v="0"/>
  </r>
  <r>
    <n v="3000"/>
    <n v="3289"/>
    <x v="0"/>
    <x v="0"/>
    <s v="USD"/>
    <n v="1396648800"/>
    <n v="1395407445"/>
    <b v="0"/>
    <n v="117"/>
    <b v="1"/>
    <s v="film &amp; video/television"/>
    <m/>
    <m/>
    <x v="0"/>
    <x v="0"/>
  </r>
  <r>
    <n v="10000"/>
    <n v="10100"/>
    <x v="0"/>
    <x v="0"/>
    <s v="USD"/>
    <n v="1451063221"/>
    <n v="1448471221"/>
    <b v="0"/>
    <n v="52"/>
    <b v="1"/>
    <s v="film &amp; video/television"/>
    <m/>
    <m/>
    <x v="0"/>
    <x v="0"/>
  </r>
  <r>
    <n v="8600"/>
    <n v="11090"/>
    <x v="0"/>
    <x v="0"/>
    <s v="USD"/>
    <n v="1464390916"/>
    <n v="1462576516"/>
    <b v="0"/>
    <n v="86"/>
    <b v="1"/>
    <s v="film &amp; video/television"/>
    <m/>
    <m/>
    <x v="0"/>
    <x v="0"/>
  </r>
  <r>
    <n v="8000"/>
    <n v="8581"/>
    <x v="0"/>
    <x v="1"/>
    <s v="GBP"/>
    <n v="1433779200"/>
    <n v="1432559424"/>
    <b v="0"/>
    <n v="174"/>
    <b v="1"/>
    <s v="film &amp; video/television"/>
    <m/>
    <m/>
    <x v="0"/>
    <x v="0"/>
  </r>
  <r>
    <n v="15000"/>
    <n v="15285"/>
    <x v="0"/>
    <x v="0"/>
    <s v="USD"/>
    <n v="1429991962"/>
    <n v="1427399962"/>
    <b v="0"/>
    <n v="69"/>
    <b v="1"/>
    <s v="film &amp; video/television"/>
    <m/>
    <m/>
    <x v="0"/>
    <x v="0"/>
  </r>
  <r>
    <n v="10000"/>
    <n v="10291"/>
    <x v="0"/>
    <x v="0"/>
    <s v="USD"/>
    <n v="1416423172"/>
    <n v="1413827572"/>
    <b v="0"/>
    <n v="75"/>
    <b v="1"/>
    <s v="film &amp; video/television"/>
    <m/>
    <m/>
    <x v="0"/>
    <x v="0"/>
  </r>
  <r>
    <n v="20000"/>
    <n v="20025.14"/>
    <x v="0"/>
    <x v="0"/>
    <s v="USD"/>
    <n v="1442264400"/>
    <n v="1439530776"/>
    <b v="0"/>
    <n v="33"/>
    <b v="1"/>
    <s v="film &amp; video/television"/>
    <m/>
    <m/>
    <x v="0"/>
    <x v="0"/>
  </r>
  <r>
    <n v="4500"/>
    <n v="4648.33"/>
    <x v="0"/>
    <x v="1"/>
    <s v="GBP"/>
    <n v="1395532800"/>
    <n v="1393882717"/>
    <b v="0"/>
    <n v="108"/>
    <b v="1"/>
    <s v="film &amp; video/shorts"/>
    <m/>
    <m/>
    <x v="0"/>
    <x v="1"/>
  </r>
  <r>
    <n v="5000"/>
    <n v="7415"/>
    <x v="0"/>
    <x v="0"/>
    <s v="USD"/>
    <n v="1370547157"/>
    <n v="1368646357"/>
    <b v="0"/>
    <n v="23"/>
    <b v="1"/>
    <s v="film &amp; video/shorts"/>
    <m/>
    <m/>
    <x v="0"/>
    <x v="1"/>
  </r>
  <r>
    <n v="3000"/>
    <n v="4642"/>
    <x v="0"/>
    <x v="0"/>
    <s v="USD"/>
    <n v="1362337878"/>
    <n v="1360177878"/>
    <b v="0"/>
    <n v="48"/>
    <b v="1"/>
    <s v="film &amp; video/shorts"/>
    <m/>
    <m/>
    <x v="0"/>
    <x v="1"/>
  </r>
  <r>
    <n v="2000"/>
    <n v="2270.37"/>
    <x v="0"/>
    <x v="0"/>
    <s v="USD"/>
    <n v="1388206740"/>
    <n v="1386194013"/>
    <b v="0"/>
    <n v="64"/>
    <b v="1"/>
    <s v="film &amp; video/shorts"/>
    <m/>
    <m/>
    <x v="0"/>
    <x v="1"/>
  </r>
  <r>
    <n v="1200"/>
    <n v="2080"/>
    <x v="0"/>
    <x v="0"/>
    <s v="USD"/>
    <n v="1373243181"/>
    <n v="1370651181"/>
    <b v="0"/>
    <n v="24"/>
    <b v="1"/>
    <s v="film &amp; video/shorts"/>
    <m/>
    <m/>
    <x v="0"/>
    <x v="1"/>
  </r>
  <r>
    <n v="7000"/>
    <n v="7527"/>
    <x v="0"/>
    <x v="5"/>
    <s v="CAD"/>
    <n v="1407736740"/>
    <n v="1405453354"/>
    <b v="0"/>
    <n v="57"/>
    <b v="1"/>
    <s v="film &amp; video/shorts"/>
    <m/>
    <m/>
    <x v="0"/>
    <x v="1"/>
  </r>
  <r>
    <n v="2000"/>
    <n v="2372"/>
    <x v="0"/>
    <x v="0"/>
    <s v="USD"/>
    <n v="1468873420"/>
    <n v="1466281420"/>
    <b v="0"/>
    <n v="26"/>
    <b v="1"/>
    <s v="film &amp; video/shorts"/>
    <m/>
    <m/>
    <x v="0"/>
    <x v="1"/>
  </r>
  <r>
    <n v="2000"/>
    <n v="2325"/>
    <x v="0"/>
    <x v="0"/>
    <s v="USD"/>
    <n v="1342360804"/>
    <n v="1339768804"/>
    <b v="0"/>
    <n v="20"/>
    <b v="1"/>
    <s v="film &amp; video/shorts"/>
    <m/>
    <m/>
    <x v="0"/>
    <x v="1"/>
  </r>
  <r>
    <n v="600"/>
    <n v="763"/>
    <x v="0"/>
    <x v="1"/>
    <s v="GBP"/>
    <n v="1393162791"/>
    <n v="1390570791"/>
    <b v="0"/>
    <n v="36"/>
    <b v="1"/>
    <s v="film &amp; video/shorts"/>
    <m/>
    <m/>
    <x v="0"/>
    <x v="1"/>
  </r>
  <r>
    <n v="10000"/>
    <n v="11094.23"/>
    <x v="0"/>
    <x v="0"/>
    <s v="USD"/>
    <n v="1317538740"/>
    <n v="1314765025"/>
    <b v="0"/>
    <n v="178"/>
    <b v="1"/>
    <s v="film &amp; video/shorts"/>
    <m/>
    <m/>
    <x v="0"/>
    <x v="1"/>
  </r>
  <r>
    <n v="500"/>
    <n v="636"/>
    <x v="0"/>
    <x v="0"/>
    <s v="USD"/>
    <n v="1315171845"/>
    <n v="1309987845"/>
    <b v="0"/>
    <n v="17"/>
    <b v="1"/>
    <s v="film &amp; video/shorts"/>
    <m/>
    <m/>
    <x v="0"/>
    <x v="1"/>
  </r>
  <r>
    <n v="1800"/>
    <n v="2231"/>
    <x v="0"/>
    <x v="0"/>
    <s v="USD"/>
    <n v="1338186657"/>
    <n v="1333002657"/>
    <b v="0"/>
    <n v="32"/>
    <b v="1"/>
    <s v="film &amp; video/shorts"/>
    <m/>
    <m/>
    <x v="0"/>
    <x v="1"/>
  </r>
  <r>
    <n v="2200"/>
    <n v="2385"/>
    <x v="0"/>
    <x v="0"/>
    <s v="USD"/>
    <n v="1352937600"/>
    <n v="1351210481"/>
    <b v="0"/>
    <n v="41"/>
    <b v="1"/>
    <s v="film &amp; video/shorts"/>
    <m/>
    <m/>
    <x v="0"/>
    <x v="1"/>
  </r>
  <r>
    <n v="900"/>
    <n v="900"/>
    <x v="0"/>
    <x v="0"/>
    <s v="USD"/>
    <n v="1304395140"/>
    <n v="1297620584"/>
    <b v="0"/>
    <n v="18"/>
    <b v="1"/>
    <s v="film &amp; video/shorts"/>
    <m/>
    <m/>
    <x v="0"/>
    <x v="1"/>
  </r>
  <r>
    <n v="500"/>
    <n v="564.66"/>
    <x v="0"/>
    <x v="6"/>
    <s v="EUR"/>
    <n v="1453376495"/>
    <n v="1450784495"/>
    <b v="0"/>
    <n v="29"/>
    <b v="1"/>
    <s v="film &amp; video/shorts"/>
    <m/>
    <m/>
    <x v="0"/>
    <x v="1"/>
  </r>
  <r>
    <n v="3500"/>
    <n v="4040"/>
    <x v="0"/>
    <x v="0"/>
    <s v="USD"/>
    <n v="1366693272"/>
    <n v="1364101272"/>
    <b v="0"/>
    <n v="47"/>
    <b v="1"/>
    <s v="film &amp; video/shorts"/>
    <m/>
    <m/>
    <x v="0"/>
    <x v="1"/>
  </r>
  <r>
    <n v="300"/>
    <n v="460"/>
    <x v="0"/>
    <x v="0"/>
    <s v="USD"/>
    <n v="1325007358"/>
    <n v="1319819758"/>
    <b v="0"/>
    <n v="15"/>
    <b v="1"/>
    <s v="film &amp; video/shorts"/>
    <m/>
    <m/>
    <x v="0"/>
    <x v="1"/>
  </r>
  <r>
    <n v="400"/>
    <n v="1570"/>
    <x v="0"/>
    <x v="0"/>
    <s v="USD"/>
    <n v="1337569140"/>
    <n v="1332991717"/>
    <b v="0"/>
    <n v="26"/>
    <b v="1"/>
    <s v="film &amp; video/shorts"/>
    <m/>
    <m/>
    <x v="0"/>
    <x v="1"/>
  </r>
  <r>
    <n v="50"/>
    <n v="1351"/>
    <x v="0"/>
    <x v="6"/>
    <s v="EUR"/>
    <n v="1472751121"/>
    <n v="1471887121"/>
    <b v="0"/>
    <n v="35"/>
    <b v="1"/>
    <s v="film &amp; video/shorts"/>
    <m/>
    <m/>
    <x v="0"/>
    <x v="1"/>
  </r>
  <r>
    <n v="1300"/>
    <n v="1651"/>
    <x v="0"/>
    <x v="1"/>
    <s v="GBP"/>
    <n v="1398451093"/>
    <n v="1395859093"/>
    <b v="0"/>
    <n v="41"/>
    <b v="1"/>
    <s v="film &amp; video/shorts"/>
    <m/>
    <m/>
    <x v="0"/>
    <x v="1"/>
  </r>
  <r>
    <n v="12000"/>
    <n v="12870"/>
    <x v="0"/>
    <x v="0"/>
    <s v="USD"/>
    <n v="1386640856"/>
    <n v="1383616856"/>
    <b v="0"/>
    <n v="47"/>
    <b v="1"/>
    <s v="film &amp; video/shorts"/>
    <m/>
    <m/>
    <x v="0"/>
    <x v="1"/>
  </r>
  <r>
    <n v="750"/>
    <n v="1485"/>
    <x v="0"/>
    <x v="0"/>
    <s v="USD"/>
    <n v="1342234920"/>
    <n v="1341892127"/>
    <b v="0"/>
    <n v="28"/>
    <b v="1"/>
    <s v="film &amp; video/shorts"/>
    <m/>
    <m/>
    <x v="0"/>
    <x v="1"/>
  </r>
  <r>
    <n v="4000"/>
    <n v="4000.5"/>
    <x v="0"/>
    <x v="0"/>
    <s v="USD"/>
    <n v="1318189261"/>
    <n v="1315597261"/>
    <b v="0"/>
    <n v="100"/>
    <b v="1"/>
    <s v="film &amp; video/shorts"/>
    <m/>
    <m/>
    <x v="0"/>
    <x v="1"/>
  </r>
  <r>
    <n v="200"/>
    <n v="205"/>
    <x v="0"/>
    <x v="1"/>
    <s v="GBP"/>
    <n v="1424604600"/>
    <n v="1423320389"/>
    <b v="0"/>
    <n v="13"/>
    <b v="1"/>
    <s v="film &amp; video/shorts"/>
    <m/>
    <m/>
    <x v="0"/>
    <x v="1"/>
  </r>
  <r>
    <n v="500"/>
    <n v="500"/>
    <x v="0"/>
    <x v="0"/>
    <s v="USD"/>
    <n v="1305483086"/>
    <n v="1302891086"/>
    <b v="0"/>
    <n v="7"/>
    <b v="1"/>
    <s v="film &amp; video/shorts"/>
    <m/>
    <m/>
    <x v="0"/>
    <x v="1"/>
  </r>
  <r>
    <n v="1200"/>
    <n v="1506"/>
    <x v="0"/>
    <x v="0"/>
    <s v="USD"/>
    <n v="1316746837"/>
    <n v="1314154837"/>
    <b v="0"/>
    <n v="21"/>
    <b v="1"/>
    <s v="film &amp; video/shorts"/>
    <m/>
    <m/>
    <x v="0"/>
    <x v="1"/>
  </r>
  <r>
    <n v="6000"/>
    <n v="6388"/>
    <x v="0"/>
    <x v="6"/>
    <s v="EUR"/>
    <n v="1451226045"/>
    <n v="1444828845"/>
    <b v="0"/>
    <n v="17"/>
    <b v="1"/>
    <s v="film &amp; video/shorts"/>
    <m/>
    <m/>
    <x v="0"/>
    <x v="1"/>
  </r>
  <r>
    <n v="2500"/>
    <n v="2615"/>
    <x v="0"/>
    <x v="0"/>
    <s v="USD"/>
    <n v="1275529260"/>
    <n v="1274705803"/>
    <b v="0"/>
    <n v="25"/>
    <b v="1"/>
    <s v="film &amp; video/shorts"/>
    <m/>
    <m/>
    <x v="0"/>
    <x v="1"/>
  </r>
  <r>
    <n v="3500"/>
    <n v="3600"/>
    <x v="0"/>
    <x v="0"/>
    <s v="USD"/>
    <n v="1403452131"/>
    <n v="1401205731"/>
    <b v="0"/>
    <n v="60"/>
    <b v="1"/>
    <s v="film &amp; video/shorts"/>
    <m/>
    <m/>
    <x v="0"/>
    <x v="1"/>
  </r>
  <r>
    <n v="6000"/>
    <n v="6904"/>
    <x v="0"/>
    <x v="0"/>
    <s v="USD"/>
    <n v="1370196192"/>
    <n v="1368036192"/>
    <b v="0"/>
    <n v="56"/>
    <b v="1"/>
    <s v="film &amp; video/shorts"/>
    <m/>
    <m/>
    <x v="0"/>
    <x v="1"/>
  </r>
  <r>
    <n v="500"/>
    <n v="502"/>
    <x v="0"/>
    <x v="0"/>
    <s v="USD"/>
    <n v="1310454499"/>
    <n v="1307862499"/>
    <b v="0"/>
    <n v="16"/>
    <b v="1"/>
    <s v="film &amp; video/shorts"/>
    <m/>
    <m/>
    <x v="0"/>
    <x v="1"/>
  </r>
  <r>
    <n v="3000"/>
    <n v="3600"/>
    <x v="0"/>
    <x v="0"/>
    <s v="USD"/>
    <n v="1305625164"/>
    <n v="1300354764"/>
    <b v="0"/>
    <n v="46"/>
    <b v="1"/>
    <s v="film &amp; video/shorts"/>
    <m/>
    <m/>
    <x v="0"/>
    <x v="1"/>
  </r>
  <r>
    <n v="5000"/>
    <n v="5260"/>
    <x v="0"/>
    <x v="5"/>
    <s v="CAD"/>
    <n v="1485936000"/>
    <n v="1481949983"/>
    <b v="0"/>
    <n v="43"/>
    <b v="1"/>
    <s v="film &amp; video/shorts"/>
    <m/>
    <m/>
    <x v="0"/>
    <x v="1"/>
  </r>
  <r>
    <n v="1000"/>
    <n v="1106"/>
    <x v="0"/>
    <x v="0"/>
    <s v="USD"/>
    <n v="1341349200"/>
    <n v="1338928537"/>
    <b v="0"/>
    <n v="15"/>
    <b v="1"/>
    <s v="film &amp; video/shorts"/>
    <m/>
    <m/>
    <x v="0"/>
    <x v="1"/>
  </r>
  <r>
    <n v="250"/>
    <n v="260"/>
    <x v="0"/>
    <x v="1"/>
    <s v="GBP"/>
    <n v="1396890822"/>
    <n v="1395162822"/>
    <b v="0"/>
    <n v="12"/>
    <b v="1"/>
    <s v="film &amp; video/shorts"/>
    <m/>
    <m/>
    <x v="0"/>
    <x v="1"/>
  </r>
  <r>
    <n v="350"/>
    <n v="460"/>
    <x v="0"/>
    <x v="0"/>
    <s v="USD"/>
    <n v="1330214841"/>
    <n v="1327622841"/>
    <b v="0"/>
    <n v="21"/>
    <b v="1"/>
    <s v="film &amp; video/shorts"/>
    <m/>
    <m/>
    <x v="0"/>
    <x v="1"/>
  </r>
  <r>
    <n v="1500"/>
    <n v="1720"/>
    <x v="0"/>
    <x v="0"/>
    <s v="USD"/>
    <n v="1280631600"/>
    <n v="1274889241"/>
    <b v="0"/>
    <n v="34"/>
    <b v="1"/>
    <s v="film &amp; video/shorts"/>
    <m/>
    <m/>
    <x v="0"/>
    <x v="1"/>
  </r>
  <r>
    <n v="400"/>
    <n v="425"/>
    <x v="0"/>
    <x v="0"/>
    <s v="USD"/>
    <n v="1310440482"/>
    <n v="1307848482"/>
    <b v="0"/>
    <n v="8"/>
    <b v="1"/>
    <s v="film &amp; video/shorts"/>
    <m/>
    <m/>
    <x v="0"/>
    <x v="1"/>
  </r>
  <r>
    <n v="3200"/>
    <n v="3400"/>
    <x v="0"/>
    <x v="0"/>
    <s v="USD"/>
    <n v="1354923000"/>
    <n v="1351796674"/>
    <b v="0"/>
    <n v="60"/>
    <b v="1"/>
    <s v="film &amp; video/shorts"/>
    <m/>
    <m/>
    <x v="0"/>
    <x v="1"/>
  </r>
  <r>
    <n v="1500"/>
    <n v="1590.29"/>
    <x v="0"/>
    <x v="0"/>
    <s v="USD"/>
    <n v="1390426799"/>
    <n v="1387834799"/>
    <b v="0"/>
    <n v="39"/>
    <b v="1"/>
    <s v="film &amp; video/shorts"/>
    <m/>
    <m/>
    <x v="0"/>
    <x v="1"/>
  </r>
  <r>
    <n v="5000"/>
    <n v="5000"/>
    <x v="0"/>
    <x v="0"/>
    <s v="USD"/>
    <n v="1352055886"/>
    <n v="1350324286"/>
    <b v="0"/>
    <n v="26"/>
    <b v="1"/>
    <s v="film &amp; video/shorts"/>
    <m/>
    <m/>
    <x v="0"/>
    <x v="1"/>
  </r>
  <r>
    <n v="3500"/>
    <n v="3500"/>
    <x v="0"/>
    <x v="0"/>
    <s v="USD"/>
    <n v="1359052710"/>
    <n v="1356979110"/>
    <b v="0"/>
    <n v="35"/>
    <b v="1"/>
    <s v="film &amp; video/shorts"/>
    <m/>
    <m/>
    <x v="0"/>
    <x v="1"/>
  </r>
  <r>
    <n v="6000"/>
    <n v="7665"/>
    <x v="0"/>
    <x v="0"/>
    <s v="USD"/>
    <n v="1293073733"/>
    <n v="1290481733"/>
    <b v="0"/>
    <n v="65"/>
    <b v="1"/>
    <s v="film &amp; video/shorts"/>
    <m/>
    <m/>
    <x v="0"/>
    <x v="1"/>
  </r>
  <r>
    <n v="1300"/>
    <n v="1367"/>
    <x v="0"/>
    <x v="1"/>
    <s v="GBP"/>
    <n v="1394220030"/>
    <n v="1392232830"/>
    <b v="0"/>
    <n v="49"/>
    <b v="1"/>
    <s v="film &amp; video/shorts"/>
    <m/>
    <m/>
    <x v="0"/>
    <x v="1"/>
  </r>
  <r>
    <n v="500"/>
    <n v="600"/>
    <x v="0"/>
    <x v="0"/>
    <s v="USD"/>
    <n v="1301792400"/>
    <n v="1299775266"/>
    <b v="0"/>
    <n v="10"/>
    <b v="1"/>
    <s v="film &amp; video/shorts"/>
    <m/>
    <m/>
    <x v="0"/>
    <x v="1"/>
  </r>
  <r>
    <n v="2200"/>
    <n v="2363"/>
    <x v="0"/>
    <x v="0"/>
    <s v="USD"/>
    <n v="1463184000"/>
    <n v="1461605020"/>
    <b v="0"/>
    <n v="60"/>
    <b v="1"/>
    <s v="film &amp; video/shorts"/>
    <m/>
    <m/>
    <x v="0"/>
    <x v="1"/>
  </r>
  <r>
    <n v="5000"/>
    <n v="5025"/>
    <x v="0"/>
    <x v="0"/>
    <s v="USD"/>
    <n v="1333391901"/>
    <n v="1332182301"/>
    <b v="0"/>
    <n v="27"/>
    <b v="1"/>
    <s v="film &amp; video/shorts"/>
    <m/>
    <m/>
    <x v="0"/>
    <x v="1"/>
  </r>
  <r>
    <n v="7500"/>
    <n v="7685"/>
    <x v="0"/>
    <x v="0"/>
    <s v="USD"/>
    <n v="1303688087"/>
    <n v="1301787287"/>
    <b v="0"/>
    <n v="69"/>
    <b v="1"/>
    <s v="film &amp; video/shorts"/>
    <m/>
    <m/>
    <x v="0"/>
    <x v="1"/>
  </r>
  <r>
    <n v="1500"/>
    <n v="3700"/>
    <x v="0"/>
    <x v="0"/>
    <s v="USD"/>
    <n v="1370011370"/>
    <n v="1364827370"/>
    <b v="0"/>
    <n v="47"/>
    <b v="1"/>
    <s v="film &amp; video/shorts"/>
    <m/>
    <m/>
    <x v="0"/>
    <x v="1"/>
  </r>
  <r>
    <n v="1000"/>
    <n v="2195"/>
    <x v="0"/>
    <x v="0"/>
    <s v="USD"/>
    <n v="1298680630"/>
    <n v="1296088630"/>
    <b v="0"/>
    <n v="47"/>
    <b v="1"/>
    <s v="film &amp; video/shorts"/>
    <m/>
    <m/>
    <x v="0"/>
    <x v="1"/>
  </r>
  <r>
    <n v="1300"/>
    <n v="1700"/>
    <x v="0"/>
    <x v="0"/>
    <s v="USD"/>
    <n v="1384408740"/>
    <n v="1381445253"/>
    <b v="0"/>
    <n v="26"/>
    <b v="1"/>
    <s v="film &amp; video/shorts"/>
    <m/>
    <m/>
    <x v="0"/>
    <x v="1"/>
  </r>
  <r>
    <n v="3500"/>
    <n v="5410"/>
    <x v="0"/>
    <x v="2"/>
    <s v="AUD"/>
    <n v="1433059187"/>
    <n v="1430467187"/>
    <b v="0"/>
    <n v="53"/>
    <b v="1"/>
    <s v="film &amp; video/shorts"/>
    <m/>
    <m/>
    <x v="0"/>
    <x v="1"/>
  </r>
  <r>
    <n v="5000"/>
    <n v="5200"/>
    <x v="0"/>
    <x v="0"/>
    <s v="USD"/>
    <n v="1397354400"/>
    <n v="1395277318"/>
    <b v="0"/>
    <n v="81"/>
    <b v="1"/>
    <s v="film &amp; video/shorts"/>
    <m/>
    <m/>
    <x v="0"/>
    <x v="1"/>
  </r>
  <r>
    <n v="5000"/>
    <n v="7050"/>
    <x v="0"/>
    <x v="0"/>
    <s v="USD"/>
    <n v="1312642800"/>
    <n v="1311963128"/>
    <b v="0"/>
    <n v="78"/>
    <b v="1"/>
    <s v="film &amp; video/shorts"/>
    <m/>
    <m/>
    <x v="0"/>
    <x v="1"/>
  </r>
  <r>
    <n v="3000"/>
    <n v="3100"/>
    <x v="0"/>
    <x v="0"/>
    <s v="USD"/>
    <n v="1326436488"/>
    <n v="1321252488"/>
    <b v="0"/>
    <n v="35"/>
    <b v="1"/>
    <s v="film &amp; video/shorts"/>
    <m/>
    <m/>
    <x v="0"/>
    <x v="1"/>
  </r>
  <r>
    <n v="450"/>
    <n v="632"/>
    <x v="0"/>
    <x v="0"/>
    <s v="USD"/>
    <n v="1328377444"/>
    <n v="1326217444"/>
    <b v="0"/>
    <n v="22"/>
    <b v="1"/>
    <s v="film &amp; video/shorts"/>
    <m/>
    <m/>
    <x v="0"/>
    <x v="1"/>
  </r>
  <r>
    <n v="3500"/>
    <n v="3978"/>
    <x v="0"/>
    <x v="0"/>
    <s v="USD"/>
    <n v="1302260155"/>
    <n v="1298289355"/>
    <b v="0"/>
    <n v="57"/>
    <b v="1"/>
    <s v="film &amp; video/shorts"/>
    <m/>
    <m/>
    <x v="0"/>
    <x v="1"/>
  </r>
  <r>
    <n v="4500"/>
    <n v="4522.22"/>
    <x v="0"/>
    <x v="0"/>
    <s v="USD"/>
    <n v="1276110000"/>
    <n v="1268337744"/>
    <b v="0"/>
    <n v="27"/>
    <b v="1"/>
    <s v="film &amp; video/shorts"/>
    <m/>
    <m/>
    <x v="0"/>
    <x v="1"/>
  </r>
  <r>
    <n v="5000"/>
    <n v="5651.58"/>
    <x v="0"/>
    <x v="0"/>
    <s v="USD"/>
    <n v="1311902236"/>
    <n v="1309310236"/>
    <b v="0"/>
    <n v="39"/>
    <b v="1"/>
    <s v="film &amp; video/shorts"/>
    <m/>
    <m/>
    <x v="0"/>
    <x v="1"/>
  </r>
  <r>
    <n v="3250"/>
    <n v="3398.1"/>
    <x v="0"/>
    <x v="0"/>
    <s v="USD"/>
    <n v="1313276400"/>
    <n v="1310693986"/>
    <b v="0"/>
    <n v="37"/>
    <b v="1"/>
    <s v="film &amp; video/shorts"/>
    <m/>
    <m/>
    <x v="0"/>
    <x v="1"/>
  </r>
  <r>
    <n v="70000"/>
    <n v="10"/>
    <x v="1"/>
    <x v="7"/>
    <s v="HKD"/>
    <n v="1475457107"/>
    <n v="1472865107"/>
    <b v="0"/>
    <n v="1"/>
    <b v="0"/>
    <s v="film &amp; video/science fiction"/>
    <m/>
    <m/>
    <x v="0"/>
    <x v="2"/>
  </r>
  <r>
    <n v="3000"/>
    <n v="1"/>
    <x v="1"/>
    <x v="0"/>
    <s v="USD"/>
    <n v="1429352160"/>
    <n v="1427993710"/>
    <b v="0"/>
    <n v="1"/>
    <b v="0"/>
    <s v="film &amp; video/science fiction"/>
    <m/>
    <m/>
    <x v="0"/>
    <x v="2"/>
  </r>
  <r>
    <n v="100000000"/>
    <n v="0"/>
    <x v="1"/>
    <x v="0"/>
    <s v="USD"/>
    <n v="1476094907"/>
    <n v="1470910907"/>
    <b v="0"/>
    <n v="0"/>
    <b v="0"/>
    <s v="film &amp; video/science fiction"/>
    <m/>
    <m/>
    <x v="0"/>
    <x v="2"/>
  </r>
  <r>
    <n v="55000"/>
    <n v="151"/>
    <x v="1"/>
    <x v="0"/>
    <s v="USD"/>
    <n v="1414533600"/>
    <n v="1411411564"/>
    <b v="0"/>
    <n v="6"/>
    <b v="0"/>
    <s v="film &amp; video/science fiction"/>
    <m/>
    <m/>
    <x v="0"/>
    <x v="2"/>
  </r>
  <r>
    <n v="4000"/>
    <n v="0"/>
    <x v="1"/>
    <x v="0"/>
    <s v="USD"/>
    <n v="1431728242"/>
    <n v="1429568242"/>
    <b v="0"/>
    <n v="0"/>
    <b v="0"/>
    <s v="film &amp; video/science fiction"/>
    <m/>
    <m/>
    <x v="0"/>
    <x v="2"/>
  </r>
  <r>
    <n v="500"/>
    <n v="70"/>
    <x v="1"/>
    <x v="5"/>
    <s v="CAD"/>
    <n v="1486165880"/>
    <n v="1480981880"/>
    <b v="0"/>
    <n v="6"/>
    <b v="0"/>
    <s v="film &amp; video/science fiction"/>
    <m/>
    <m/>
    <x v="0"/>
    <x v="2"/>
  </r>
  <r>
    <n v="25000"/>
    <n v="1387"/>
    <x v="1"/>
    <x v="0"/>
    <s v="USD"/>
    <n v="1433988000"/>
    <n v="1431353337"/>
    <b v="0"/>
    <n v="13"/>
    <b v="0"/>
    <s v="film &amp; video/science fiction"/>
    <m/>
    <m/>
    <x v="0"/>
    <x v="2"/>
  </r>
  <r>
    <n v="8000"/>
    <n v="190"/>
    <x v="1"/>
    <x v="0"/>
    <s v="USD"/>
    <n v="1428069541"/>
    <n v="1425481141"/>
    <b v="0"/>
    <n v="4"/>
    <b v="0"/>
    <s v="film &amp; video/science fiction"/>
    <m/>
    <m/>
    <x v="0"/>
    <x v="2"/>
  </r>
  <r>
    <n v="100000"/>
    <n v="1867"/>
    <x v="1"/>
    <x v="0"/>
    <s v="USD"/>
    <n v="1476941293"/>
    <n v="1473917293"/>
    <b v="0"/>
    <n v="6"/>
    <b v="0"/>
    <s v="film &amp; video/science fiction"/>
    <m/>
    <m/>
    <x v="0"/>
    <x v="2"/>
  </r>
  <r>
    <n v="20000"/>
    <n v="0"/>
    <x v="1"/>
    <x v="0"/>
    <s v="USD"/>
    <n v="1414708183"/>
    <n v="1409524183"/>
    <b v="0"/>
    <n v="0"/>
    <b v="0"/>
    <s v="film &amp; video/science fiction"/>
    <m/>
    <m/>
    <x v="0"/>
    <x v="2"/>
  </r>
  <r>
    <n v="600"/>
    <n v="0"/>
    <x v="1"/>
    <x v="1"/>
    <s v="GBP"/>
    <n v="1402949760"/>
    <n v="1400536692"/>
    <b v="0"/>
    <n v="0"/>
    <b v="0"/>
    <s v="film &amp; video/science fiction"/>
    <m/>
    <m/>
    <x v="0"/>
    <x v="2"/>
  </r>
  <r>
    <n v="1200"/>
    <n v="0"/>
    <x v="1"/>
    <x v="0"/>
    <s v="USD"/>
    <n v="1467763200"/>
    <n v="1466453161"/>
    <b v="0"/>
    <n v="0"/>
    <b v="0"/>
    <s v="film &amp; video/science fiction"/>
    <m/>
    <m/>
    <x v="0"/>
    <x v="2"/>
  </r>
  <r>
    <n v="80000"/>
    <n v="7655"/>
    <x v="1"/>
    <x v="0"/>
    <s v="USD"/>
    <n v="1415392207"/>
    <n v="1411500607"/>
    <b v="0"/>
    <n v="81"/>
    <b v="0"/>
    <s v="film &amp; video/science fiction"/>
    <m/>
    <m/>
    <x v="0"/>
    <x v="2"/>
  </r>
  <r>
    <n v="71764"/>
    <n v="0"/>
    <x v="1"/>
    <x v="0"/>
    <s v="USD"/>
    <n v="1464715860"/>
    <n v="1462130584"/>
    <b v="0"/>
    <n v="0"/>
    <b v="0"/>
    <s v="film &amp; video/science fiction"/>
    <m/>
    <m/>
    <x v="0"/>
    <x v="2"/>
  </r>
  <r>
    <n v="5000"/>
    <n v="0"/>
    <x v="1"/>
    <x v="0"/>
    <s v="USD"/>
    <n v="1441386000"/>
    <n v="1438811418"/>
    <b v="0"/>
    <n v="0"/>
    <b v="0"/>
    <s v="film &amp; video/science fiction"/>
    <m/>
    <m/>
    <x v="0"/>
    <x v="2"/>
  </r>
  <r>
    <n v="3000"/>
    <n v="403"/>
    <x v="1"/>
    <x v="0"/>
    <s v="USD"/>
    <n v="1404241200"/>
    <n v="1401354597"/>
    <b v="0"/>
    <n v="5"/>
    <b v="0"/>
    <s v="film &amp; video/science fiction"/>
    <m/>
    <m/>
    <x v="0"/>
    <x v="2"/>
  </r>
  <r>
    <n v="3000"/>
    <n v="0"/>
    <x v="1"/>
    <x v="0"/>
    <s v="USD"/>
    <n v="1431771360"/>
    <n v="1427968234"/>
    <b v="0"/>
    <n v="0"/>
    <b v="0"/>
    <s v="film &amp; video/science fiction"/>
    <m/>
    <m/>
    <x v="0"/>
    <x v="2"/>
  </r>
  <r>
    <n v="55000"/>
    <n v="0"/>
    <x v="1"/>
    <x v="8"/>
    <s v="DKK"/>
    <n v="1444657593"/>
    <n v="1440337593"/>
    <b v="0"/>
    <n v="0"/>
    <b v="0"/>
    <s v="film &amp; video/science fiction"/>
    <m/>
    <m/>
    <x v="0"/>
    <x v="2"/>
  </r>
  <r>
    <n v="150000"/>
    <n v="4712"/>
    <x v="1"/>
    <x v="0"/>
    <s v="USD"/>
    <n v="1438405140"/>
    <n v="1435731041"/>
    <b v="0"/>
    <n v="58"/>
    <b v="0"/>
    <s v="film &amp; video/science fiction"/>
    <m/>
    <m/>
    <x v="0"/>
    <x v="2"/>
  </r>
  <r>
    <n v="500"/>
    <n v="500"/>
    <x v="1"/>
    <x v="0"/>
    <s v="USD"/>
    <n v="1436738772"/>
    <n v="1435874772"/>
    <b v="0"/>
    <n v="1"/>
    <b v="0"/>
    <s v="film &amp; video/science fiction"/>
    <m/>
    <m/>
    <x v="0"/>
    <x v="2"/>
  </r>
  <r>
    <n v="200000"/>
    <n v="0"/>
    <x v="1"/>
    <x v="0"/>
    <s v="USD"/>
    <n v="1426823132"/>
    <n v="1424234732"/>
    <b v="0"/>
    <n v="0"/>
    <b v="0"/>
    <s v="film &amp; video/science fiction"/>
    <m/>
    <m/>
    <x v="0"/>
    <x v="2"/>
  </r>
  <r>
    <n v="12000"/>
    <n v="1293"/>
    <x v="1"/>
    <x v="0"/>
    <s v="USD"/>
    <n v="1433043623"/>
    <n v="1429155623"/>
    <b v="0"/>
    <n v="28"/>
    <b v="0"/>
    <s v="film &amp; video/science fiction"/>
    <m/>
    <m/>
    <x v="0"/>
    <x v="2"/>
  </r>
  <r>
    <n v="3000"/>
    <n v="10"/>
    <x v="1"/>
    <x v="0"/>
    <s v="USD"/>
    <n v="1416176778"/>
    <n v="1414358778"/>
    <b v="0"/>
    <n v="1"/>
    <b v="0"/>
    <s v="film &amp; video/science fiction"/>
    <m/>
    <m/>
    <x v="0"/>
    <x v="2"/>
  </r>
  <r>
    <n v="5500"/>
    <n v="0"/>
    <x v="1"/>
    <x v="2"/>
    <s v="AUD"/>
    <n v="1472882100"/>
    <n v="1467941542"/>
    <b v="0"/>
    <n v="0"/>
    <b v="0"/>
    <s v="film &amp; video/science fiction"/>
    <m/>
    <m/>
    <x v="0"/>
    <x v="2"/>
  </r>
  <r>
    <n v="7500"/>
    <n v="2070"/>
    <x v="1"/>
    <x v="5"/>
    <s v="CAD"/>
    <n v="1428945472"/>
    <n v="1423765072"/>
    <b v="0"/>
    <n v="37"/>
    <b v="0"/>
    <s v="film &amp; video/science fiction"/>
    <m/>
    <m/>
    <x v="0"/>
    <x v="2"/>
  </r>
  <r>
    <n v="4500"/>
    <n v="338"/>
    <x v="1"/>
    <x v="0"/>
    <s v="USD"/>
    <n v="1439298052"/>
    <n v="1436965252"/>
    <b v="0"/>
    <n v="9"/>
    <b v="0"/>
    <s v="film &amp; video/science fiction"/>
    <m/>
    <m/>
    <x v="0"/>
    <x v="2"/>
  </r>
  <r>
    <n v="20000"/>
    <n v="115"/>
    <x v="1"/>
    <x v="0"/>
    <s v="USD"/>
    <n v="1484698998"/>
    <n v="1479514998"/>
    <b v="0"/>
    <n v="3"/>
    <b v="0"/>
    <s v="film &amp; video/science fiction"/>
    <m/>
    <m/>
    <x v="0"/>
    <x v="2"/>
  </r>
  <r>
    <n v="7000"/>
    <n v="0"/>
    <x v="1"/>
    <x v="1"/>
    <s v="GBP"/>
    <n v="1420741080"/>
    <n v="1417026340"/>
    <b v="0"/>
    <n v="0"/>
    <b v="0"/>
    <s v="film &amp; video/science fiction"/>
    <m/>
    <m/>
    <x v="0"/>
    <x v="2"/>
  </r>
  <r>
    <n v="50000"/>
    <n v="40"/>
    <x v="1"/>
    <x v="0"/>
    <s v="USD"/>
    <n v="1456555536"/>
    <n v="1453963536"/>
    <b v="0"/>
    <n v="2"/>
    <b v="0"/>
    <s v="film &amp; video/science fiction"/>
    <m/>
    <m/>
    <x v="0"/>
    <x v="2"/>
  </r>
  <r>
    <n v="10000"/>
    <n v="92"/>
    <x v="1"/>
    <x v="0"/>
    <s v="USD"/>
    <n v="1419494400"/>
    <n v="1416888470"/>
    <b v="0"/>
    <n v="6"/>
    <b v="0"/>
    <s v="film &amp; video/science fiction"/>
    <m/>
    <m/>
    <x v="0"/>
    <x v="2"/>
  </r>
  <r>
    <n v="130000"/>
    <n v="30112"/>
    <x v="1"/>
    <x v="0"/>
    <s v="USD"/>
    <n v="1432612382"/>
    <n v="1427428382"/>
    <b v="0"/>
    <n v="67"/>
    <b v="0"/>
    <s v="film &amp; video/science fiction"/>
    <m/>
    <m/>
    <x v="0"/>
    <x v="2"/>
  </r>
  <r>
    <n v="250000"/>
    <n v="140"/>
    <x v="1"/>
    <x v="2"/>
    <s v="AUD"/>
    <n v="1434633191"/>
    <n v="1429449191"/>
    <b v="0"/>
    <n v="5"/>
    <b v="0"/>
    <s v="film &amp; video/science fiction"/>
    <m/>
    <m/>
    <x v="0"/>
    <x v="2"/>
  </r>
  <r>
    <n v="380000"/>
    <n v="30"/>
    <x v="1"/>
    <x v="0"/>
    <s v="USD"/>
    <n v="1411437100"/>
    <n v="1408845100"/>
    <b v="0"/>
    <n v="2"/>
    <b v="0"/>
    <s v="film &amp; video/science fiction"/>
    <m/>
    <m/>
    <x v="0"/>
    <x v="2"/>
  </r>
  <r>
    <n v="50000"/>
    <n v="359"/>
    <x v="1"/>
    <x v="0"/>
    <s v="USD"/>
    <n v="1417532644"/>
    <n v="1413900244"/>
    <b v="0"/>
    <n v="10"/>
    <b v="0"/>
    <s v="film &amp; video/science fiction"/>
    <m/>
    <m/>
    <x v="0"/>
    <x v="2"/>
  </r>
  <r>
    <n v="1500"/>
    <n v="40"/>
    <x v="1"/>
    <x v="0"/>
    <s v="USD"/>
    <n v="1433336895"/>
    <n v="1429621695"/>
    <b v="0"/>
    <n v="3"/>
    <b v="0"/>
    <s v="film &amp; video/science fiction"/>
    <m/>
    <m/>
    <x v="0"/>
    <x v="2"/>
  </r>
  <r>
    <n v="1350000"/>
    <n v="81"/>
    <x v="1"/>
    <x v="0"/>
    <s v="USD"/>
    <n v="1437657935"/>
    <n v="1434201935"/>
    <b v="0"/>
    <n v="4"/>
    <b v="0"/>
    <s v="film &amp; video/science fiction"/>
    <m/>
    <m/>
    <x v="0"/>
    <x v="2"/>
  </r>
  <r>
    <n v="35000"/>
    <n v="1785"/>
    <x v="1"/>
    <x v="5"/>
    <s v="CAD"/>
    <n v="1407034796"/>
    <n v="1401850796"/>
    <b v="0"/>
    <n v="15"/>
    <b v="0"/>
    <s v="film &amp; video/science fiction"/>
    <m/>
    <m/>
    <x v="0"/>
    <x v="2"/>
  </r>
  <r>
    <n v="2995"/>
    <n v="8"/>
    <x v="1"/>
    <x v="0"/>
    <s v="USD"/>
    <n v="1456523572"/>
    <n v="1453931572"/>
    <b v="0"/>
    <n v="2"/>
    <b v="0"/>
    <s v="film &amp; video/science fiction"/>
    <m/>
    <m/>
    <x v="0"/>
    <x v="2"/>
  </r>
  <r>
    <n v="5000"/>
    <n v="0"/>
    <x v="1"/>
    <x v="0"/>
    <s v="USD"/>
    <n v="1413942628"/>
    <n v="1411350628"/>
    <b v="0"/>
    <n v="0"/>
    <b v="0"/>
    <s v="film &amp; video/science fiction"/>
    <m/>
    <m/>
    <x v="0"/>
    <x v="2"/>
  </r>
  <r>
    <n v="500000"/>
    <n v="10"/>
    <x v="1"/>
    <x v="0"/>
    <s v="USD"/>
    <n v="1467541545"/>
    <n v="1464085545"/>
    <b v="0"/>
    <n v="1"/>
    <b v="0"/>
    <s v="film &amp; video/science fiction"/>
    <m/>
    <m/>
    <x v="0"/>
    <x v="2"/>
  </r>
  <r>
    <n v="5000"/>
    <n v="0"/>
    <x v="2"/>
    <x v="0"/>
    <s v="USD"/>
    <n v="1439675691"/>
    <n v="1434491691"/>
    <b v="0"/>
    <n v="0"/>
    <b v="0"/>
    <s v="film &amp; video/drama"/>
    <m/>
    <m/>
    <x v="0"/>
    <x v="3"/>
  </r>
  <r>
    <n v="50000"/>
    <n v="5"/>
    <x v="2"/>
    <x v="0"/>
    <s v="USD"/>
    <n v="1404318595"/>
    <n v="1401726595"/>
    <b v="0"/>
    <n v="1"/>
    <b v="0"/>
    <s v="film &amp; video/drama"/>
    <m/>
    <m/>
    <x v="0"/>
    <x v="3"/>
  </r>
  <r>
    <n v="2800"/>
    <n v="435"/>
    <x v="2"/>
    <x v="0"/>
    <s v="USD"/>
    <n v="1408232520"/>
    <n v="1405393356"/>
    <b v="0"/>
    <n v="10"/>
    <b v="0"/>
    <s v="film &amp; video/drama"/>
    <m/>
    <m/>
    <x v="0"/>
    <x v="3"/>
  </r>
  <r>
    <n v="2000000"/>
    <n v="0"/>
    <x v="2"/>
    <x v="0"/>
    <s v="USD"/>
    <n v="1443657600"/>
    <n v="1440716654"/>
    <b v="0"/>
    <n v="0"/>
    <b v="0"/>
    <s v="film &amp; video/drama"/>
    <m/>
    <m/>
    <x v="0"/>
    <x v="3"/>
  </r>
  <r>
    <n v="120000"/>
    <n v="640"/>
    <x v="2"/>
    <x v="0"/>
    <s v="USD"/>
    <n v="1411150701"/>
    <n v="1405966701"/>
    <b v="0"/>
    <n v="7"/>
    <b v="0"/>
    <s v="film &amp; video/drama"/>
    <m/>
    <m/>
    <x v="0"/>
    <x v="3"/>
  </r>
  <r>
    <n v="17000"/>
    <n v="0"/>
    <x v="2"/>
    <x v="1"/>
    <s v="GBP"/>
    <n v="1452613724"/>
    <n v="1450021724"/>
    <b v="0"/>
    <n v="0"/>
    <b v="0"/>
    <s v="film &amp; video/drama"/>
    <m/>
    <m/>
    <x v="0"/>
    <x v="3"/>
  </r>
  <r>
    <n v="5000"/>
    <n v="3000"/>
    <x v="2"/>
    <x v="0"/>
    <s v="USD"/>
    <n v="1484531362"/>
    <n v="1481939362"/>
    <b v="0"/>
    <n v="1"/>
    <b v="0"/>
    <s v="film &amp; video/drama"/>
    <m/>
    <m/>
    <x v="0"/>
    <x v="3"/>
  </r>
  <r>
    <n v="110000"/>
    <n v="11"/>
    <x v="2"/>
    <x v="0"/>
    <s v="USD"/>
    <n v="1438726535"/>
    <n v="1433542535"/>
    <b v="0"/>
    <n v="2"/>
    <b v="0"/>
    <s v="film &amp; video/drama"/>
    <m/>
    <m/>
    <x v="0"/>
    <x v="3"/>
  </r>
  <r>
    <n v="8000"/>
    <n v="325"/>
    <x v="2"/>
    <x v="0"/>
    <s v="USD"/>
    <n v="1426791770"/>
    <n v="1424203370"/>
    <b v="0"/>
    <n v="3"/>
    <b v="0"/>
    <s v="film &amp; video/drama"/>
    <m/>
    <m/>
    <x v="0"/>
    <x v="3"/>
  </r>
  <r>
    <n v="2500"/>
    <n v="560"/>
    <x v="2"/>
    <x v="1"/>
    <s v="GBP"/>
    <n v="1413634059"/>
    <n v="1411042059"/>
    <b v="0"/>
    <n v="10"/>
    <b v="0"/>
    <s v="film &amp; video/drama"/>
    <m/>
    <m/>
    <x v="0"/>
    <x v="3"/>
  </r>
  <r>
    <n v="10000"/>
    <n v="325"/>
    <x v="2"/>
    <x v="0"/>
    <s v="USD"/>
    <n v="1440912480"/>
    <n v="1438385283"/>
    <b v="0"/>
    <n v="10"/>
    <b v="0"/>
    <s v="film &amp; video/drama"/>
    <m/>
    <m/>
    <x v="0"/>
    <x v="3"/>
  </r>
  <r>
    <n v="50000"/>
    <n v="1"/>
    <x v="2"/>
    <x v="0"/>
    <s v="USD"/>
    <n v="1470975614"/>
    <n v="1465791614"/>
    <b v="0"/>
    <n v="1"/>
    <b v="0"/>
    <s v="film &amp; video/drama"/>
    <m/>
    <m/>
    <x v="0"/>
    <x v="3"/>
  </r>
  <r>
    <n v="95000"/>
    <n v="0"/>
    <x v="2"/>
    <x v="0"/>
    <s v="USD"/>
    <n v="1426753723"/>
    <n v="1423733323"/>
    <b v="0"/>
    <n v="0"/>
    <b v="0"/>
    <s v="film &amp; video/drama"/>
    <m/>
    <m/>
    <x v="0"/>
    <x v="3"/>
  </r>
  <r>
    <n v="1110"/>
    <n v="0"/>
    <x v="2"/>
    <x v="1"/>
    <s v="GBP"/>
    <n v="1425131108"/>
    <n v="1422539108"/>
    <b v="0"/>
    <n v="0"/>
    <b v="0"/>
    <s v="film &amp; video/drama"/>
    <m/>
    <m/>
    <x v="0"/>
    <x v="3"/>
  </r>
  <r>
    <n v="6000"/>
    <n v="0"/>
    <x v="2"/>
    <x v="9"/>
    <s v="EUR"/>
    <n v="1431108776"/>
    <n v="1425924776"/>
    <b v="0"/>
    <n v="0"/>
    <b v="0"/>
    <s v="film &amp; video/drama"/>
    <m/>
    <m/>
    <x v="0"/>
    <x v="3"/>
  </r>
  <r>
    <n v="20000"/>
    <n v="1297"/>
    <x v="2"/>
    <x v="1"/>
    <s v="GBP"/>
    <n v="1409337611"/>
    <n v="1407177611"/>
    <b v="0"/>
    <n v="26"/>
    <b v="0"/>
    <s v="film &amp; video/drama"/>
    <m/>
    <m/>
    <x v="0"/>
    <x v="3"/>
  </r>
  <r>
    <n v="1500"/>
    <n v="0"/>
    <x v="2"/>
    <x v="0"/>
    <s v="USD"/>
    <n v="1438803999"/>
    <n v="1436211999"/>
    <b v="0"/>
    <n v="0"/>
    <b v="0"/>
    <s v="film &amp; video/drama"/>
    <m/>
    <m/>
    <x v="0"/>
    <x v="3"/>
  </r>
  <r>
    <n v="450"/>
    <n v="180"/>
    <x v="2"/>
    <x v="0"/>
    <s v="USD"/>
    <n v="1427155726"/>
    <n v="1425690526"/>
    <b v="0"/>
    <n v="7"/>
    <b v="0"/>
    <s v="film &amp; video/drama"/>
    <m/>
    <m/>
    <x v="0"/>
    <x v="3"/>
  </r>
  <r>
    <n v="500000"/>
    <n v="0"/>
    <x v="2"/>
    <x v="3"/>
    <s v="EUR"/>
    <n v="1448582145"/>
    <n v="1445986545"/>
    <b v="0"/>
    <n v="0"/>
    <b v="0"/>
    <s v="film &amp; video/drama"/>
    <m/>
    <m/>
    <x v="0"/>
    <x v="3"/>
  </r>
  <r>
    <n v="1000"/>
    <n v="200"/>
    <x v="2"/>
    <x v="0"/>
    <s v="USD"/>
    <n v="1457056555"/>
    <n v="1454464555"/>
    <b v="0"/>
    <n v="2"/>
    <b v="0"/>
    <s v="film &amp; video/drama"/>
    <m/>
    <m/>
    <x v="0"/>
    <x v="3"/>
  </r>
  <r>
    <n v="1200"/>
    <n v="401"/>
    <x v="2"/>
    <x v="1"/>
    <s v="GBP"/>
    <n v="1428951600"/>
    <n v="1425512843"/>
    <b v="0"/>
    <n v="13"/>
    <b v="0"/>
    <s v="film &amp; video/drama"/>
    <m/>
    <m/>
    <x v="0"/>
    <x v="3"/>
  </r>
  <r>
    <n v="3423"/>
    <n v="722"/>
    <x v="2"/>
    <x v="1"/>
    <s v="GBP"/>
    <n v="1434995295"/>
    <n v="1432403295"/>
    <b v="0"/>
    <n v="4"/>
    <b v="0"/>
    <s v="film &amp; video/drama"/>
    <m/>
    <m/>
    <x v="0"/>
    <x v="3"/>
  </r>
  <r>
    <n v="1000"/>
    <n v="0"/>
    <x v="2"/>
    <x v="0"/>
    <s v="USD"/>
    <n v="1483748232"/>
    <n v="1481156232"/>
    <b v="0"/>
    <n v="0"/>
    <b v="0"/>
    <s v="film &amp; video/drama"/>
    <m/>
    <m/>
    <x v="0"/>
    <x v="3"/>
  </r>
  <r>
    <n v="12500"/>
    <n v="4482"/>
    <x v="2"/>
    <x v="1"/>
    <s v="GBP"/>
    <n v="1417033610"/>
    <n v="1414438010"/>
    <b v="0"/>
    <n v="12"/>
    <b v="0"/>
    <s v="film &amp; video/drama"/>
    <m/>
    <m/>
    <x v="0"/>
    <x v="3"/>
  </r>
  <r>
    <n v="1500"/>
    <n v="51"/>
    <x v="2"/>
    <x v="5"/>
    <s v="CAD"/>
    <n v="1409543940"/>
    <n v="1404586762"/>
    <b v="0"/>
    <n v="2"/>
    <b v="0"/>
    <s v="film &amp; video/drama"/>
    <m/>
    <m/>
    <x v="0"/>
    <x v="3"/>
  </r>
  <r>
    <n v="40000"/>
    <n v="2200"/>
    <x v="2"/>
    <x v="10"/>
    <s v="NOK"/>
    <n v="1471557139"/>
    <n v="1468965139"/>
    <b v="0"/>
    <n v="10"/>
    <b v="0"/>
    <s v="film &amp; video/drama"/>
    <m/>
    <m/>
    <x v="0"/>
    <x v="3"/>
  </r>
  <r>
    <n v="5000"/>
    <n v="0"/>
    <x v="2"/>
    <x v="0"/>
    <s v="USD"/>
    <n v="1488571200"/>
    <n v="1485977434"/>
    <b v="0"/>
    <n v="0"/>
    <b v="0"/>
    <s v="film &amp; video/drama"/>
    <m/>
    <m/>
    <x v="0"/>
    <x v="3"/>
  </r>
  <r>
    <n v="5000"/>
    <n v="800"/>
    <x v="2"/>
    <x v="0"/>
    <s v="USD"/>
    <n v="1437461940"/>
    <n v="1435383457"/>
    <b v="0"/>
    <n v="5"/>
    <b v="0"/>
    <s v="film &amp; video/drama"/>
    <m/>
    <m/>
    <x v="0"/>
    <x v="3"/>
  </r>
  <r>
    <n v="1500"/>
    <n v="0"/>
    <x v="2"/>
    <x v="0"/>
    <s v="USD"/>
    <n v="1409891015"/>
    <n v="1407299015"/>
    <b v="0"/>
    <n v="0"/>
    <b v="0"/>
    <s v="film &amp; video/drama"/>
    <m/>
    <m/>
    <x v="0"/>
    <x v="3"/>
  </r>
  <r>
    <n v="500000"/>
    <n v="345"/>
    <x v="2"/>
    <x v="0"/>
    <s v="USD"/>
    <n v="1472920477"/>
    <n v="1467736477"/>
    <b v="0"/>
    <n v="5"/>
    <b v="0"/>
    <s v="film &amp; video/drama"/>
    <m/>
    <m/>
    <x v="0"/>
    <x v="3"/>
  </r>
  <r>
    <n v="12000"/>
    <n v="50"/>
    <x v="2"/>
    <x v="0"/>
    <s v="USD"/>
    <n v="1466091446"/>
    <n v="1465227446"/>
    <b v="0"/>
    <n v="1"/>
    <b v="0"/>
    <s v="film &amp; video/drama"/>
    <m/>
    <m/>
    <x v="0"/>
    <x v="3"/>
  </r>
  <r>
    <n v="5000"/>
    <n v="250"/>
    <x v="2"/>
    <x v="2"/>
    <s v="AUD"/>
    <n v="1443782138"/>
    <n v="1440326138"/>
    <b v="0"/>
    <n v="3"/>
    <b v="0"/>
    <s v="film &amp; video/drama"/>
    <m/>
    <m/>
    <x v="0"/>
    <x v="3"/>
  </r>
  <r>
    <n v="1000000"/>
    <n v="17"/>
    <x v="2"/>
    <x v="0"/>
    <s v="USD"/>
    <n v="1413572432"/>
    <n v="1410980432"/>
    <b v="0"/>
    <n v="3"/>
    <b v="0"/>
    <s v="film &amp; video/drama"/>
    <m/>
    <m/>
    <x v="0"/>
    <x v="3"/>
  </r>
  <r>
    <n v="1000"/>
    <n v="0"/>
    <x v="2"/>
    <x v="1"/>
    <s v="GBP"/>
    <n v="1417217166"/>
    <n v="1412029566"/>
    <b v="0"/>
    <n v="0"/>
    <b v="0"/>
    <s v="film &amp; video/drama"/>
    <m/>
    <m/>
    <x v="0"/>
    <x v="3"/>
  </r>
  <r>
    <n v="2500"/>
    <n v="3"/>
    <x v="2"/>
    <x v="1"/>
    <s v="GBP"/>
    <n v="1457308531"/>
    <n v="1452124531"/>
    <b v="0"/>
    <n v="3"/>
    <b v="0"/>
    <s v="film &amp; video/drama"/>
    <m/>
    <m/>
    <x v="0"/>
    <x v="3"/>
  </r>
  <r>
    <n v="2000000"/>
    <n v="0"/>
    <x v="2"/>
    <x v="0"/>
    <s v="USD"/>
    <n v="1436544332"/>
    <n v="1431360332"/>
    <b v="0"/>
    <n v="0"/>
    <b v="0"/>
    <s v="film &amp; video/drama"/>
    <m/>
    <m/>
    <x v="0"/>
    <x v="3"/>
  </r>
  <r>
    <n v="3500"/>
    <n v="1465"/>
    <x v="2"/>
    <x v="1"/>
    <s v="GBP"/>
    <n v="1444510800"/>
    <n v="1442062898"/>
    <b v="0"/>
    <n v="19"/>
    <b v="0"/>
    <s v="film &amp; video/drama"/>
    <m/>
    <m/>
    <x v="0"/>
    <x v="3"/>
  </r>
  <r>
    <n v="2500"/>
    <n v="262"/>
    <x v="2"/>
    <x v="1"/>
    <s v="GBP"/>
    <n v="1487365200"/>
    <n v="1483734100"/>
    <b v="0"/>
    <n v="8"/>
    <b v="0"/>
    <s v="film &amp; video/drama"/>
    <m/>
    <m/>
    <x v="0"/>
    <x v="3"/>
  </r>
  <r>
    <n v="25000"/>
    <n v="279"/>
    <x v="2"/>
    <x v="0"/>
    <s v="USD"/>
    <n v="1412500322"/>
    <n v="1409908322"/>
    <b v="0"/>
    <n v="6"/>
    <b v="0"/>
    <s v="film &amp; video/drama"/>
    <m/>
    <m/>
    <x v="0"/>
    <x v="3"/>
  </r>
  <r>
    <n v="10000"/>
    <n v="0"/>
    <x v="2"/>
    <x v="0"/>
    <s v="USD"/>
    <n v="1472698702"/>
    <n v="1470106702"/>
    <b v="0"/>
    <n v="0"/>
    <b v="0"/>
    <s v="film &amp; video/drama"/>
    <m/>
    <m/>
    <x v="0"/>
    <x v="3"/>
  </r>
  <r>
    <n v="6000"/>
    <n v="1571.55"/>
    <x v="2"/>
    <x v="0"/>
    <s v="USD"/>
    <n v="1410746403"/>
    <n v="1408154403"/>
    <b v="0"/>
    <n v="18"/>
    <b v="0"/>
    <s v="film &amp; video/drama"/>
    <m/>
    <m/>
    <x v="0"/>
    <x v="3"/>
  </r>
  <r>
    <n v="650"/>
    <n v="380"/>
    <x v="2"/>
    <x v="0"/>
    <s v="USD"/>
    <n v="1423424329"/>
    <n v="1421696329"/>
    <b v="0"/>
    <n v="7"/>
    <b v="0"/>
    <s v="film &amp; video/drama"/>
    <m/>
    <m/>
    <x v="0"/>
    <x v="3"/>
  </r>
  <r>
    <n v="6000"/>
    <n v="0"/>
    <x v="2"/>
    <x v="0"/>
    <s v="USD"/>
    <n v="1444337940"/>
    <n v="1441750564"/>
    <b v="0"/>
    <n v="0"/>
    <b v="0"/>
    <s v="film &amp; video/drama"/>
    <m/>
    <m/>
    <x v="0"/>
    <x v="3"/>
  </r>
  <r>
    <n v="2500"/>
    <n v="746"/>
    <x v="2"/>
    <x v="1"/>
    <s v="GBP"/>
    <n v="1422562864"/>
    <n v="1417378864"/>
    <b v="0"/>
    <n v="8"/>
    <b v="0"/>
    <s v="film &amp; video/drama"/>
    <m/>
    <m/>
    <x v="0"/>
    <x v="3"/>
  </r>
  <r>
    <n v="300000"/>
    <n v="152165"/>
    <x v="2"/>
    <x v="2"/>
    <s v="AUD"/>
    <n v="1470319203"/>
    <n v="1467727203"/>
    <b v="0"/>
    <n v="1293"/>
    <b v="0"/>
    <s v="film &amp; video/drama"/>
    <m/>
    <m/>
    <x v="0"/>
    <x v="3"/>
  </r>
  <r>
    <n v="8000"/>
    <n v="1300"/>
    <x v="2"/>
    <x v="0"/>
    <s v="USD"/>
    <n v="1444144222"/>
    <n v="1441120222"/>
    <b v="0"/>
    <n v="17"/>
    <b v="0"/>
    <s v="film &amp; video/drama"/>
    <m/>
    <m/>
    <x v="0"/>
    <x v="3"/>
  </r>
  <r>
    <n v="12700"/>
    <n v="0"/>
    <x v="2"/>
    <x v="0"/>
    <s v="USD"/>
    <n v="1470441983"/>
    <n v="1468627583"/>
    <b v="0"/>
    <n v="0"/>
    <b v="0"/>
    <s v="film &amp; video/drama"/>
    <m/>
    <m/>
    <x v="0"/>
    <x v="3"/>
  </r>
  <r>
    <n v="14000"/>
    <n v="2130"/>
    <x v="2"/>
    <x v="5"/>
    <s v="CAD"/>
    <n v="1420346638"/>
    <n v="1417754638"/>
    <b v="0"/>
    <n v="13"/>
    <b v="0"/>
    <s v="film &amp; video/drama"/>
    <m/>
    <m/>
    <x v="0"/>
    <x v="3"/>
  </r>
  <r>
    <n v="50000"/>
    <n v="0"/>
    <x v="2"/>
    <x v="2"/>
    <s v="AUD"/>
    <n v="1418719967"/>
    <n v="1416127967"/>
    <b v="0"/>
    <n v="0"/>
    <b v="0"/>
    <s v="film &amp; video/drama"/>
    <m/>
    <m/>
    <x v="0"/>
    <x v="3"/>
  </r>
  <r>
    <n v="25000"/>
    <n v="0"/>
    <x v="2"/>
    <x v="0"/>
    <s v="USD"/>
    <n v="1436566135"/>
    <n v="1433974135"/>
    <b v="0"/>
    <n v="0"/>
    <b v="0"/>
    <s v="film &amp; video/drama"/>
    <m/>
    <m/>
    <x v="0"/>
    <x v="3"/>
  </r>
  <r>
    <n v="12000"/>
    <n v="3030"/>
    <x v="2"/>
    <x v="0"/>
    <s v="USD"/>
    <n v="1443675600"/>
    <n v="1441157592"/>
    <b v="0"/>
    <n v="33"/>
    <b v="0"/>
    <s v="film &amp; video/drama"/>
    <m/>
    <m/>
    <x v="0"/>
    <x v="3"/>
  </r>
  <r>
    <n v="5000"/>
    <n v="2230"/>
    <x v="2"/>
    <x v="0"/>
    <s v="USD"/>
    <n v="1442634617"/>
    <n v="1440042617"/>
    <b v="0"/>
    <n v="12"/>
    <b v="0"/>
    <s v="film &amp; video/drama"/>
    <m/>
    <m/>
    <x v="0"/>
    <x v="3"/>
  </r>
  <r>
    <n v="6300"/>
    <n v="1"/>
    <x v="2"/>
    <x v="0"/>
    <s v="USD"/>
    <n v="1460837320"/>
    <n v="1455656920"/>
    <b v="0"/>
    <n v="1"/>
    <b v="0"/>
    <s v="film &amp; video/drama"/>
    <m/>
    <m/>
    <x v="0"/>
    <x v="3"/>
  </r>
  <r>
    <n v="50000"/>
    <n v="20"/>
    <x v="2"/>
    <x v="0"/>
    <s v="USD"/>
    <n v="1439734001"/>
    <n v="1437142547"/>
    <b v="0"/>
    <n v="1"/>
    <b v="0"/>
    <s v="film &amp; video/drama"/>
    <m/>
    <m/>
    <x v="0"/>
    <x v="3"/>
  </r>
  <r>
    <n v="12500"/>
    <n v="1"/>
    <x v="2"/>
    <x v="0"/>
    <s v="USD"/>
    <n v="1425655349"/>
    <n v="1420471349"/>
    <b v="0"/>
    <n v="1"/>
    <b v="0"/>
    <s v="film &amp; video/drama"/>
    <m/>
    <m/>
    <x v="0"/>
    <x v="3"/>
  </r>
  <r>
    <n v="4400"/>
    <n v="10"/>
    <x v="2"/>
    <x v="1"/>
    <s v="GBP"/>
    <n v="1455753540"/>
    <n v="1452058282"/>
    <b v="0"/>
    <n v="1"/>
    <b v="0"/>
    <s v="film &amp; video/drama"/>
    <m/>
    <m/>
    <x v="0"/>
    <x v="3"/>
  </r>
  <r>
    <n v="50000"/>
    <n v="27849.22"/>
    <x v="2"/>
    <x v="0"/>
    <s v="USD"/>
    <n v="1429740037"/>
    <n v="1425423637"/>
    <b v="0"/>
    <n v="84"/>
    <b v="0"/>
    <s v="film &amp; video/drama"/>
    <m/>
    <m/>
    <x v="0"/>
    <x v="3"/>
  </r>
  <r>
    <n v="100000"/>
    <n v="11943"/>
    <x v="2"/>
    <x v="11"/>
    <s v="SEK"/>
    <n v="1419780149"/>
    <n v="1417101749"/>
    <b v="0"/>
    <n v="38"/>
    <b v="0"/>
    <s v="film &amp; video/drama"/>
    <m/>
    <m/>
    <x v="0"/>
    <x v="3"/>
  </r>
  <r>
    <n v="5000"/>
    <n v="100"/>
    <x v="2"/>
    <x v="0"/>
    <s v="USD"/>
    <n v="1431702289"/>
    <n v="1426518289"/>
    <b v="0"/>
    <n v="1"/>
    <b v="0"/>
    <s v="film &amp; video/drama"/>
    <m/>
    <m/>
    <x v="0"/>
    <x v="3"/>
  </r>
  <r>
    <n v="50000"/>
    <n v="8815"/>
    <x v="2"/>
    <x v="0"/>
    <s v="USD"/>
    <n v="1459493940"/>
    <n v="1456732225"/>
    <b v="0"/>
    <n v="76"/>
    <b v="0"/>
    <s v="film &amp; video/drama"/>
    <m/>
    <m/>
    <x v="0"/>
    <x v="3"/>
  </r>
  <r>
    <n v="50000"/>
    <n v="360"/>
    <x v="2"/>
    <x v="0"/>
    <s v="USD"/>
    <n v="1440101160"/>
    <n v="1436542030"/>
    <b v="0"/>
    <n v="3"/>
    <b v="0"/>
    <s v="film &amp; video/drama"/>
    <m/>
    <m/>
    <x v="0"/>
    <x v="3"/>
  </r>
  <r>
    <n v="50000"/>
    <n v="0"/>
    <x v="2"/>
    <x v="0"/>
    <s v="USD"/>
    <n v="1427569564"/>
    <n v="1422389164"/>
    <b v="0"/>
    <n v="0"/>
    <b v="0"/>
    <s v="film &amp; video/drama"/>
    <m/>
    <m/>
    <x v="0"/>
    <x v="3"/>
  </r>
  <r>
    <n v="1000"/>
    <n v="130"/>
    <x v="2"/>
    <x v="0"/>
    <s v="USD"/>
    <n v="1427423940"/>
    <n v="1422383318"/>
    <b v="0"/>
    <n v="2"/>
    <b v="0"/>
    <s v="film &amp; video/drama"/>
    <m/>
    <m/>
    <x v="0"/>
    <x v="3"/>
  </r>
  <r>
    <n v="1500000"/>
    <n v="0"/>
    <x v="2"/>
    <x v="0"/>
    <s v="USD"/>
    <n v="1463879100"/>
    <n v="1461287350"/>
    <b v="0"/>
    <n v="0"/>
    <b v="0"/>
    <s v="film &amp; video/drama"/>
    <m/>
    <m/>
    <x v="0"/>
    <x v="3"/>
  </r>
  <r>
    <n v="6000000"/>
    <n v="0"/>
    <x v="2"/>
    <x v="2"/>
    <s v="AUD"/>
    <n v="1436506726"/>
    <n v="1431322726"/>
    <b v="0"/>
    <n v="0"/>
    <b v="0"/>
    <s v="film &amp; video/drama"/>
    <m/>
    <m/>
    <x v="0"/>
    <x v="3"/>
  </r>
  <r>
    <n v="200"/>
    <n v="0"/>
    <x v="2"/>
    <x v="0"/>
    <s v="USD"/>
    <n v="1460153054"/>
    <n v="1457564654"/>
    <b v="0"/>
    <n v="0"/>
    <b v="0"/>
    <s v="film &amp; video/drama"/>
    <m/>
    <m/>
    <x v="0"/>
    <x v="3"/>
  </r>
  <r>
    <n v="29000"/>
    <n v="250"/>
    <x v="2"/>
    <x v="1"/>
    <s v="GBP"/>
    <n v="1433064540"/>
    <n v="1428854344"/>
    <b v="0"/>
    <n v="2"/>
    <b v="0"/>
    <s v="film &amp; video/drama"/>
    <m/>
    <m/>
    <x v="0"/>
    <x v="3"/>
  </r>
  <r>
    <n v="28000"/>
    <n v="0"/>
    <x v="2"/>
    <x v="0"/>
    <s v="USD"/>
    <n v="1436477241"/>
    <n v="1433885241"/>
    <b v="0"/>
    <n v="0"/>
    <b v="0"/>
    <s v="film &amp; video/drama"/>
    <m/>
    <m/>
    <x v="0"/>
    <x v="3"/>
  </r>
  <r>
    <n v="8000"/>
    <n v="0"/>
    <x v="2"/>
    <x v="1"/>
    <s v="GBP"/>
    <n v="1433176105"/>
    <n v="1427992105"/>
    <b v="0"/>
    <n v="0"/>
    <b v="0"/>
    <s v="film &amp; video/drama"/>
    <m/>
    <m/>
    <x v="0"/>
    <x v="3"/>
  </r>
  <r>
    <n v="3000"/>
    <n v="0"/>
    <x v="2"/>
    <x v="12"/>
    <s v="EUR"/>
    <n v="1455402297"/>
    <n v="1452810297"/>
    <b v="0"/>
    <n v="0"/>
    <b v="0"/>
    <s v="film &amp; video/drama"/>
    <m/>
    <m/>
    <x v="0"/>
    <x v="3"/>
  </r>
  <r>
    <n v="15000"/>
    <n v="60"/>
    <x v="2"/>
    <x v="0"/>
    <s v="USD"/>
    <n v="1433443151"/>
    <n v="1430851151"/>
    <b v="0"/>
    <n v="2"/>
    <b v="0"/>
    <s v="film &amp; video/drama"/>
    <m/>
    <m/>
    <x v="0"/>
    <x v="3"/>
  </r>
  <r>
    <n v="1500000"/>
    <n v="0"/>
    <x v="2"/>
    <x v="0"/>
    <s v="USD"/>
    <n v="1451775651"/>
    <n v="1449183651"/>
    <b v="0"/>
    <n v="0"/>
    <b v="0"/>
    <s v="film &amp; video/drama"/>
    <m/>
    <m/>
    <x v="0"/>
    <x v="3"/>
  </r>
  <r>
    <n v="4000"/>
    <n v="110"/>
    <x v="2"/>
    <x v="1"/>
    <s v="GBP"/>
    <n v="1425066546"/>
    <n v="1422474546"/>
    <b v="0"/>
    <n v="7"/>
    <b v="0"/>
    <s v="film &amp; video/drama"/>
    <m/>
    <m/>
    <x v="0"/>
    <x v="3"/>
  </r>
  <r>
    <n v="350000"/>
    <n v="0"/>
    <x v="2"/>
    <x v="0"/>
    <s v="USD"/>
    <n v="1475185972"/>
    <n v="1472593972"/>
    <b v="0"/>
    <n v="0"/>
    <b v="0"/>
    <s v="film &amp; video/drama"/>
    <m/>
    <m/>
    <x v="0"/>
    <x v="3"/>
  </r>
  <r>
    <n v="1000"/>
    <n v="401"/>
    <x v="2"/>
    <x v="0"/>
    <s v="USD"/>
    <n v="1434847859"/>
    <n v="1431391859"/>
    <b v="0"/>
    <n v="5"/>
    <b v="0"/>
    <s v="film &amp; video/drama"/>
    <m/>
    <m/>
    <x v="0"/>
    <x v="3"/>
  </r>
  <r>
    <n v="10000"/>
    <n v="0"/>
    <x v="2"/>
    <x v="0"/>
    <s v="USD"/>
    <n v="1436478497"/>
    <n v="1433886497"/>
    <b v="0"/>
    <n v="0"/>
    <b v="0"/>
    <s v="film &amp; video/drama"/>
    <m/>
    <m/>
    <x v="0"/>
    <x v="3"/>
  </r>
  <r>
    <n v="150000"/>
    <n v="0"/>
    <x v="2"/>
    <x v="0"/>
    <s v="USD"/>
    <n v="1451952000"/>
    <n v="1447380099"/>
    <b v="0"/>
    <n v="0"/>
    <b v="0"/>
    <s v="film &amp; video/drama"/>
    <m/>
    <m/>
    <x v="0"/>
    <x v="3"/>
  </r>
  <r>
    <n v="15000"/>
    <n v="50"/>
    <x v="2"/>
    <x v="0"/>
    <s v="USD"/>
    <n v="1457445069"/>
    <n v="1452261069"/>
    <b v="0"/>
    <n v="1"/>
    <b v="0"/>
    <s v="film &amp; video/drama"/>
    <m/>
    <m/>
    <x v="0"/>
    <x v="3"/>
  </r>
  <r>
    <n v="26000"/>
    <n v="0"/>
    <x v="2"/>
    <x v="0"/>
    <s v="USD"/>
    <n v="1483088400"/>
    <n v="1481324760"/>
    <b v="0"/>
    <n v="0"/>
    <b v="0"/>
    <s v="film &amp; video/drama"/>
    <m/>
    <m/>
    <x v="0"/>
    <x v="3"/>
  </r>
  <r>
    <n v="1000"/>
    <n v="250"/>
    <x v="2"/>
    <x v="2"/>
    <s v="AUD"/>
    <n v="1446984000"/>
    <n v="1445308730"/>
    <b v="0"/>
    <n v="5"/>
    <b v="0"/>
    <s v="film &amp; video/drama"/>
    <m/>
    <m/>
    <x v="0"/>
    <x v="3"/>
  </r>
  <r>
    <n v="15000"/>
    <n v="16145.12"/>
    <x v="0"/>
    <x v="0"/>
    <s v="USD"/>
    <n v="1367773211"/>
    <n v="1363885211"/>
    <b v="1"/>
    <n v="137"/>
    <b v="1"/>
    <s v="film &amp; video/documentary"/>
    <m/>
    <m/>
    <x v="0"/>
    <x v="4"/>
  </r>
  <r>
    <n v="36400"/>
    <n v="41000"/>
    <x v="0"/>
    <x v="0"/>
    <s v="USD"/>
    <n v="1419180304"/>
    <n v="1415292304"/>
    <b v="1"/>
    <n v="376"/>
    <b v="1"/>
    <s v="film &amp; video/documentary"/>
    <m/>
    <m/>
    <x v="0"/>
    <x v="4"/>
  </r>
  <r>
    <n v="13000"/>
    <n v="14750"/>
    <x v="0"/>
    <x v="0"/>
    <s v="USD"/>
    <n v="1324381790"/>
    <n v="1321357790"/>
    <b v="1"/>
    <n v="202"/>
    <b v="1"/>
    <s v="film &amp; video/documentary"/>
    <m/>
    <m/>
    <x v="0"/>
    <x v="4"/>
  </r>
  <r>
    <n v="25000"/>
    <n v="25648"/>
    <x v="0"/>
    <x v="0"/>
    <s v="USD"/>
    <n v="1393031304"/>
    <n v="1390439304"/>
    <b v="1"/>
    <n v="328"/>
    <b v="1"/>
    <s v="film &amp; video/documentary"/>
    <m/>
    <m/>
    <x v="0"/>
    <x v="4"/>
  </r>
  <r>
    <n v="3500"/>
    <n v="3981.5"/>
    <x v="0"/>
    <x v="0"/>
    <s v="USD"/>
    <n v="1268723160"/>
    <n v="1265269559"/>
    <b v="1"/>
    <n v="84"/>
    <b v="1"/>
    <s v="film &amp; video/documentary"/>
    <m/>
    <m/>
    <x v="0"/>
    <x v="4"/>
  </r>
  <r>
    <n v="5000"/>
    <n v="5186"/>
    <x v="0"/>
    <x v="0"/>
    <s v="USD"/>
    <n v="1345079785"/>
    <n v="1342487785"/>
    <b v="1"/>
    <n v="96"/>
    <b v="1"/>
    <s v="film &amp; video/documentary"/>
    <m/>
    <m/>
    <x v="0"/>
    <x v="4"/>
  </r>
  <r>
    <n v="5000"/>
    <n v="15273"/>
    <x v="0"/>
    <x v="0"/>
    <s v="USD"/>
    <n v="1292665405"/>
    <n v="1288341805"/>
    <b v="1"/>
    <n v="223"/>
    <b v="1"/>
    <s v="film &amp; video/documentary"/>
    <m/>
    <m/>
    <x v="0"/>
    <x v="4"/>
  </r>
  <r>
    <n v="5000"/>
    <n v="6705"/>
    <x v="0"/>
    <x v="0"/>
    <s v="USD"/>
    <n v="1287200340"/>
    <n v="1284042614"/>
    <b v="1"/>
    <n v="62"/>
    <b v="1"/>
    <s v="film &amp; video/documentary"/>
    <m/>
    <m/>
    <x v="0"/>
    <x v="4"/>
  </r>
  <r>
    <n v="85000"/>
    <n v="86133"/>
    <x v="0"/>
    <x v="0"/>
    <s v="USD"/>
    <n v="1325961309"/>
    <n v="1322073309"/>
    <b v="1"/>
    <n v="146"/>
    <b v="1"/>
    <s v="film &amp; video/documentary"/>
    <m/>
    <m/>
    <x v="0"/>
    <x v="4"/>
  </r>
  <r>
    <n v="10000"/>
    <n v="11292"/>
    <x v="0"/>
    <x v="0"/>
    <s v="USD"/>
    <n v="1282498800"/>
    <n v="1275603020"/>
    <b v="1"/>
    <n v="235"/>
    <b v="1"/>
    <s v="film &amp; video/documentary"/>
    <m/>
    <m/>
    <x v="0"/>
    <x v="4"/>
  </r>
  <r>
    <n v="30000"/>
    <n v="31675"/>
    <x v="0"/>
    <x v="0"/>
    <s v="USD"/>
    <n v="1370525691"/>
    <n v="1367933691"/>
    <b v="1"/>
    <n v="437"/>
    <b v="1"/>
    <s v="film &amp; video/documentary"/>
    <m/>
    <m/>
    <x v="0"/>
    <x v="4"/>
  </r>
  <r>
    <n v="3500"/>
    <n v="4395"/>
    <x v="0"/>
    <x v="0"/>
    <s v="USD"/>
    <n v="1337194800"/>
    <n v="1334429646"/>
    <b v="1"/>
    <n v="77"/>
    <b v="1"/>
    <s v="film &amp; video/documentary"/>
    <m/>
    <m/>
    <x v="0"/>
    <x v="4"/>
  </r>
  <r>
    <n v="5000"/>
    <n v="9228"/>
    <x v="0"/>
    <x v="0"/>
    <s v="USD"/>
    <n v="1275364740"/>
    <n v="1269878058"/>
    <b v="1"/>
    <n v="108"/>
    <b v="1"/>
    <s v="film &amp; video/documentary"/>
    <m/>
    <m/>
    <x v="0"/>
    <x v="4"/>
  </r>
  <r>
    <n v="1500"/>
    <n v="1511"/>
    <x v="0"/>
    <x v="0"/>
    <s v="USD"/>
    <n v="1329320235"/>
    <n v="1326728235"/>
    <b v="1"/>
    <n v="7"/>
    <b v="1"/>
    <s v="film &amp; video/documentary"/>
    <m/>
    <m/>
    <x v="0"/>
    <x v="4"/>
  </r>
  <r>
    <n v="24000"/>
    <n v="28067.34"/>
    <x v="0"/>
    <x v="0"/>
    <s v="USD"/>
    <n v="1445047200"/>
    <n v="1442443910"/>
    <b v="1"/>
    <n v="314"/>
    <b v="1"/>
    <s v="film &amp; video/documentary"/>
    <m/>
    <m/>
    <x v="0"/>
    <x v="4"/>
  </r>
  <r>
    <n v="8000"/>
    <n v="8538.66"/>
    <x v="0"/>
    <x v="0"/>
    <s v="USD"/>
    <n v="1300275482"/>
    <n v="1297687082"/>
    <b v="1"/>
    <n v="188"/>
    <b v="1"/>
    <s v="film &amp; video/documentary"/>
    <m/>
    <m/>
    <x v="0"/>
    <x v="4"/>
  </r>
  <r>
    <n v="13000"/>
    <n v="18083"/>
    <x v="0"/>
    <x v="0"/>
    <s v="USD"/>
    <n v="1363458467"/>
    <n v="1360866467"/>
    <b v="1"/>
    <n v="275"/>
    <b v="1"/>
    <s v="film &amp; video/documentary"/>
    <m/>
    <m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m/>
    <m/>
    <x v="0"/>
    <x v="4"/>
  </r>
  <r>
    <n v="30000"/>
    <n v="57342"/>
    <x v="0"/>
    <x v="0"/>
    <s v="USD"/>
    <n v="1308359666"/>
    <n v="1305767666"/>
    <b v="1"/>
    <n v="688"/>
    <b v="1"/>
    <s v="film &amp; video/documentary"/>
    <m/>
    <m/>
    <x v="0"/>
    <x v="4"/>
  </r>
  <r>
    <n v="75000"/>
    <n v="98953.42"/>
    <x v="0"/>
    <x v="0"/>
    <s v="USD"/>
    <n v="1428514969"/>
    <n v="1425922969"/>
    <b v="1"/>
    <n v="942"/>
    <b v="1"/>
    <s v="film &amp; video/documentary"/>
    <m/>
    <m/>
    <x v="0"/>
    <x v="4"/>
  </r>
  <r>
    <n v="10000"/>
    <n v="10640"/>
    <x v="0"/>
    <x v="0"/>
    <s v="USD"/>
    <n v="1279360740"/>
    <n v="1275415679"/>
    <b v="1"/>
    <n v="88"/>
    <b v="1"/>
    <s v="film &amp; video/documentary"/>
    <m/>
    <m/>
    <x v="0"/>
    <x v="4"/>
  </r>
  <r>
    <n v="20000"/>
    <n v="21480"/>
    <x v="0"/>
    <x v="0"/>
    <s v="USD"/>
    <n v="1339080900"/>
    <n v="1334783704"/>
    <b v="1"/>
    <n v="220"/>
    <b v="1"/>
    <s v="film &amp; video/documentary"/>
    <m/>
    <m/>
    <x v="0"/>
    <x v="4"/>
  </r>
  <r>
    <n v="2500"/>
    <n v="6000"/>
    <x v="0"/>
    <x v="0"/>
    <s v="USD"/>
    <n v="1298699828"/>
    <n v="1294811828"/>
    <b v="1"/>
    <n v="145"/>
    <b v="1"/>
    <s v="film &amp; video/documentary"/>
    <m/>
    <m/>
    <x v="0"/>
    <x v="4"/>
  </r>
  <r>
    <n v="25000"/>
    <n v="29520.27"/>
    <x v="0"/>
    <x v="0"/>
    <s v="USD"/>
    <n v="1348786494"/>
    <n v="1346194494"/>
    <b v="1"/>
    <n v="963"/>
    <b v="1"/>
    <s v="film &amp; video/documentary"/>
    <m/>
    <m/>
    <x v="0"/>
    <x v="4"/>
  </r>
  <r>
    <n v="5000"/>
    <n v="5910"/>
    <x v="0"/>
    <x v="0"/>
    <s v="USD"/>
    <n v="1336747995"/>
    <n v="1334155995"/>
    <b v="1"/>
    <n v="91"/>
    <b v="1"/>
    <s v="film &amp; video/documentary"/>
    <m/>
    <m/>
    <x v="0"/>
    <x v="4"/>
  </r>
  <r>
    <n v="5000"/>
    <n v="5555"/>
    <x v="0"/>
    <x v="0"/>
    <s v="USD"/>
    <n v="1273522560"/>
    <n v="1269928430"/>
    <b v="1"/>
    <n v="58"/>
    <b v="1"/>
    <s v="film &amp; video/documentary"/>
    <m/>
    <m/>
    <x v="0"/>
    <x v="4"/>
  </r>
  <r>
    <n v="1000"/>
    <n v="1455"/>
    <x v="0"/>
    <x v="0"/>
    <s v="USD"/>
    <n v="1271994660"/>
    <n v="1264565507"/>
    <b v="1"/>
    <n v="36"/>
    <b v="1"/>
    <s v="film &amp; video/documentary"/>
    <m/>
    <m/>
    <x v="0"/>
    <x v="4"/>
  </r>
  <r>
    <n v="9850"/>
    <n v="12965.44"/>
    <x v="0"/>
    <x v="1"/>
    <s v="GBP"/>
    <n v="1403693499"/>
    <n v="1401101499"/>
    <b v="1"/>
    <n v="165"/>
    <b v="1"/>
    <s v="film &amp; video/documentary"/>
    <m/>
    <m/>
    <x v="0"/>
    <x v="4"/>
  </r>
  <r>
    <n v="5000"/>
    <n v="5570"/>
    <x v="0"/>
    <x v="0"/>
    <s v="USD"/>
    <n v="1320640778"/>
    <n v="1316749178"/>
    <b v="1"/>
    <n v="111"/>
    <b v="1"/>
    <s v="film &amp; video/documentary"/>
    <m/>
    <m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m/>
    <m/>
    <x v="0"/>
    <x v="4"/>
  </r>
  <r>
    <n v="2300"/>
    <n v="3510"/>
    <x v="0"/>
    <x v="0"/>
    <s v="USD"/>
    <n v="1306296000"/>
    <n v="1301950070"/>
    <b v="1"/>
    <n v="61"/>
    <b v="1"/>
    <s v="film &amp; video/documentary"/>
    <m/>
    <m/>
    <x v="0"/>
    <x v="4"/>
  </r>
  <r>
    <n v="30000"/>
    <n v="31404"/>
    <x v="0"/>
    <x v="0"/>
    <s v="USD"/>
    <n v="1388649600"/>
    <n v="1386123861"/>
    <b v="1"/>
    <n v="287"/>
    <b v="1"/>
    <s v="film &amp; video/documentary"/>
    <m/>
    <m/>
    <x v="0"/>
    <x v="4"/>
  </r>
  <r>
    <n v="3000"/>
    <n v="5323.01"/>
    <x v="0"/>
    <x v="0"/>
    <s v="USD"/>
    <n v="1272480540"/>
    <n v="1267220191"/>
    <b v="1"/>
    <n v="65"/>
    <b v="1"/>
    <s v="film &amp; video/documentary"/>
    <m/>
    <m/>
    <x v="0"/>
    <x v="4"/>
  </r>
  <r>
    <n v="5000"/>
    <n v="5388.79"/>
    <x v="0"/>
    <x v="0"/>
    <s v="USD"/>
    <n v="1309694266"/>
    <n v="1307102266"/>
    <b v="1"/>
    <n v="118"/>
    <b v="1"/>
    <s v="film &amp; video/documentary"/>
    <m/>
    <m/>
    <x v="0"/>
    <x v="4"/>
  </r>
  <r>
    <n v="4000"/>
    <n v="6240"/>
    <x v="0"/>
    <x v="0"/>
    <s v="USD"/>
    <n v="1333609140"/>
    <n v="1330638829"/>
    <b v="1"/>
    <n v="113"/>
    <b v="1"/>
    <s v="film &amp; video/documentary"/>
    <m/>
    <m/>
    <x v="0"/>
    <x v="4"/>
  </r>
  <r>
    <n v="20000"/>
    <n v="21679"/>
    <x v="0"/>
    <x v="0"/>
    <s v="USD"/>
    <n v="1352511966"/>
    <n v="1349916366"/>
    <b v="1"/>
    <n v="332"/>
    <b v="1"/>
    <s v="film &amp; video/documentary"/>
    <m/>
    <m/>
    <x v="0"/>
    <x v="4"/>
  </r>
  <r>
    <n v="4000"/>
    <n v="5904"/>
    <x v="0"/>
    <x v="0"/>
    <s v="USD"/>
    <n v="1335574674"/>
    <n v="1330394274"/>
    <b v="1"/>
    <n v="62"/>
    <b v="1"/>
    <s v="film &amp; video/documentary"/>
    <m/>
    <m/>
    <x v="0"/>
    <x v="4"/>
  </r>
  <r>
    <n v="65000"/>
    <n v="71748"/>
    <x v="0"/>
    <x v="0"/>
    <s v="USD"/>
    <n v="1432416219"/>
    <n v="1429824219"/>
    <b v="1"/>
    <n v="951"/>
    <b v="1"/>
    <s v="film &amp; video/documentary"/>
    <m/>
    <m/>
    <x v="0"/>
    <x v="4"/>
  </r>
  <r>
    <n v="27000"/>
    <n v="40594"/>
    <x v="0"/>
    <x v="0"/>
    <s v="USD"/>
    <n v="1350003539"/>
    <n v="1347411539"/>
    <b v="1"/>
    <n v="415"/>
    <b v="1"/>
    <s v="film &amp; video/documentary"/>
    <m/>
    <m/>
    <x v="0"/>
    <x v="4"/>
  </r>
  <r>
    <n v="17000"/>
    <n v="26744.11"/>
    <x v="0"/>
    <x v="0"/>
    <s v="USD"/>
    <n v="1488160860"/>
    <n v="1485237096"/>
    <b v="1"/>
    <n v="305"/>
    <b v="1"/>
    <s v="film &amp; video/documentary"/>
    <m/>
    <m/>
    <x v="0"/>
    <x v="4"/>
  </r>
  <r>
    <n v="75000"/>
    <n v="117108"/>
    <x v="0"/>
    <x v="0"/>
    <s v="USD"/>
    <n v="1401459035"/>
    <n v="1397571035"/>
    <b v="1"/>
    <n v="2139"/>
    <b v="1"/>
    <s v="film &amp; video/documentary"/>
    <m/>
    <m/>
    <x v="0"/>
    <x v="4"/>
  </r>
  <r>
    <n v="5500"/>
    <n v="6632.32"/>
    <x v="0"/>
    <x v="0"/>
    <s v="USD"/>
    <n v="1249932360"/>
    <n v="1242532513"/>
    <b v="1"/>
    <n v="79"/>
    <b v="1"/>
    <s v="film &amp; video/documentary"/>
    <m/>
    <m/>
    <x v="0"/>
    <x v="4"/>
  </r>
  <r>
    <n v="45000"/>
    <n v="45535"/>
    <x v="0"/>
    <x v="0"/>
    <s v="USD"/>
    <n v="1266876000"/>
    <n v="1263679492"/>
    <b v="1"/>
    <n v="179"/>
    <b v="1"/>
    <s v="film &amp; video/documentary"/>
    <m/>
    <m/>
    <x v="0"/>
    <x v="4"/>
  </r>
  <r>
    <n v="18000"/>
    <n v="20569.05"/>
    <x v="0"/>
    <x v="0"/>
    <s v="USD"/>
    <n v="1306904340"/>
    <n v="1305219744"/>
    <b v="1"/>
    <n v="202"/>
    <b v="1"/>
    <s v="film &amp; video/documentary"/>
    <m/>
    <m/>
    <x v="0"/>
    <x v="4"/>
  </r>
  <r>
    <n v="40000"/>
    <n v="41850.46"/>
    <x v="0"/>
    <x v="0"/>
    <s v="USD"/>
    <n v="1327167780"/>
    <n v="1325007780"/>
    <b v="1"/>
    <n v="760"/>
    <b v="1"/>
    <s v="film &amp; video/documentary"/>
    <m/>
    <m/>
    <x v="0"/>
    <x v="4"/>
  </r>
  <r>
    <n v="14000"/>
    <n v="32035.51"/>
    <x v="0"/>
    <x v="0"/>
    <s v="USD"/>
    <n v="1379614128"/>
    <n v="1377022128"/>
    <b v="1"/>
    <n v="563"/>
    <b v="1"/>
    <s v="film &amp; video/documentary"/>
    <m/>
    <m/>
    <x v="0"/>
    <x v="4"/>
  </r>
  <r>
    <n v="15000"/>
    <n v="16373"/>
    <x v="0"/>
    <x v="0"/>
    <s v="USD"/>
    <n v="1364236524"/>
    <n v="1360352124"/>
    <b v="1"/>
    <n v="135"/>
    <b v="1"/>
    <s v="film &amp; video/documentary"/>
    <m/>
    <m/>
    <x v="0"/>
    <x v="4"/>
  </r>
  <r>
    <n v="15000"/>
    <n v="26445"/>
    <x v="0"/>
    <x v="0"/>
    <s v="USD"/>
    <n v="1351828800"/>
    <n v="1349160018"/>
    <b v="1"/>
    <n v="290"/>
    <b v="1"/>
    <s v="film &amp; video/documentary"/>
    <m/>
    <m/>
    <x v="0"/>
    <x v="4"/>
  </r>
  <r>
    <n v="50000"/>
    <n v="51605.31"/>
    <x v="0"/>
    <x v="0"/>
    <s v="USD"/>
    <n v="1340683393"/>
    <n v="1337659393"/>
    <b v="1"/>
    <n v="447"/>
    <b v="1"/>
    <s v="film &amp; video/documentary"/>
    <m/>
    <m/>
    <x v="0"/>
    <x v="4"/>
  </r>
  <r>
    <n v="15000"/>
    <n v="15723"/>
    <x v="0"/>
    <x v="1"/>
    <s v="GBP"/>
    <n v="1383389834"/>
    <n v="1380797834"/>
    <b v="1"/>
    <n v="232"/>
    <b v="1"/>
    <s v="film &amp; video/documentary"/>
    <m/>
    <m/>
    <x v="0"/>
    <x v="4"/>
  </r>
  <r>
    <n v="4500"/>
    <n v="4800.8"/>
    <x v="0"/>
    <x v="0"/>
    <s v="USD"/>
    <n v="1296633540"/>
    <n v="1292316697"/>
    <b v="1"/>
    <n v="168"/>
    <b v="1"/>
    <s v="film &amp; video/documentary"/>
    <m/>
    <m/>
    <x v="0"/>
    <x v="4"/>
  </r>
  <r>
    <n v="5000"/>
    <n v="6001"/>
    <x v="0"/>
    <x v="0"/>
    <s v="USD"/>
    <n v="1367366460"/>
    <n v="1365791246"/>
    <b v="1"/>
    <n v="128"/>
    <b v="1"/>
    <s v="film &amp; video/documentary"/>
    <m/>
    <m/>
    <x v="0"/>
    <x v="4"/>
  </r>
  <r>
    <n v="75000"/>
    <n v="76130.2"/>
    <x v="0"/>
    <x v="0"/>
    <s v="USD"/>
    <n v="1319860740"/>
    <n v="1317064599"/>
    <b v="1"/>
    <n v="493"/>
    <b v="1"/>
    <s v="film &amp; video/documentary"/>
    <m/>
    <m/>
    <x v="0"/>
    <x v="4"/>
  </r>
  <r>
    <n v="26000"/>
    <n v="26360"/>
    <x v="0"/>
    <x v="0"/>
    <s v="USD"/>
    <n v="1398009714"/>
    <n v="1395417714"/>
    <b v="1"/>
    <n v="131"/>
    <b v="1"/>
    <s v="film &amp; video/documentary"/>
    <m/>
    <m/>
    <x v="0"/>
    <x v="4"/>
  </r>
  <r>
    <n v="5000"/>
    <n v="5000"/>
    <x v="0"/>
    <x v="0"/>
    <s v="USD"/>
    <n v="1279555200"/>
    <n v="1276480894"/>
    <b v="1"/>
    <n v="50"/>
    <b v="1"/>
    <s v="film &amp; video/documentary"/>
    <m/>
    <m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m/>
    <m/>
    <x v="0"/>
    <x v="4"/>
  </r>
  <r>
    <n v="25000"/>
    <n v="29681.55"/>
    <x v="0"/>
    <x v="0"/>
    <s v="USD"/>
    <n v="1347017083"/>
    <n v="1344857083"/>
    <b v="1"/>
    <n v="129"/>
    <b v="1"/>
    <s v="film &amp; video/documentary"/>
    <m/>
    <m/>
    <x v="0"/>
    <x v="4"/>
  </r>
  <r>
    <n v="20000"/>
    <n v="20128"/>
    <x v="0"/>
    <x v="0"/>
    <s v="USD"/>
    <n v="1430452740"/>
    <n v="1427390901"/>
    <b v="1"/>
    <n v="142"/>
    <b v="1"/>
    <s v="film &amp; video/documentary"/>
    <m/>
    <m/>
    <x v="0"/>
    <x v="4"/>
  </r>
  <r>
    <n v="126000"/>
    <n v="137254.84"/>
    <x v="0"/>
    <x v="0"/>
    <s v="USD"/>
    <n v="1399669200"/>
    <n v="1394536048"/>
    <b v="1"/>
    <n v="2436"/>
    <b v="1"/>
    <s v="film &amp; video/documentary"/>
    <m/>
    <m/>
    <x v="0"/>
    <x v="4"/>
  </r>
  <r>
    <n v="10000"/>
    <n v="17895.25"/>
    <x v="0"/>
    <x v="0"/>
    <s v="USD"/>
    <n v="1289975060"/>
    <n v="1287379460"/>
    <b v="1"/>
    <n v="244"/>
    <b v="1"/>
    <s v="film &amp; video/documentary"/>
    <m/>
    <m/>
    <x v="0"/>
    <x v="4"/>
  </r>
  <r>
    <n v="25000"/>
    <n v="25430.66"/>
    <x v="0"/>
    <x v="0"/>
    <s v="USD"/>
    <n v="1303686138"/>
    <n v="1301007738"/>
    <b v="1"/>
    <n v="298"/>
    <b v="1"/>
    <s v="film &amp; video/documentary"/>
    <m/>
    <m/>
    <x v="0"/>
    <x v="4"/>
  </r>
  <r>
    <n v="13000"/>
    <n v="15435.55"/>
    <x v="0"/>
    <x v="0"/>
    <s v="USD"/>
    <n v="1363711335"/>
    <n v="1360258935"/>
    <b v="1"/>
    <n v="251"/>
    <b v="1"/>
    <s v="film &amp; video/documentary"/>
    <m/>
    <m/>
    <x v="0"/>
    <x v="4"/>
  </r>
  <r>
    <n v="10000"/>
    <n v="10046"/>
    <x v="0"/>
    <x v="0"/>
    <s v="USD"/>
    <n v="1330115638"/>
    <n v="1327523638"/>
    <b v="1"/>
    <n v="108"/>
    <b v="1"/>
    <s v="film &amp; video/documentary"/>
    <m/>
    <m/>
    <x v="0"/>
    <x v="4"/>
  </r>
  <r>
    <n v="3000"/>
    <n v="4124"/>
    <x v="0"/>
    <x v="0"/>
    <s v="USD"/>
    <n v="1338601346"/>
    <n v="1336009346"/>
    <b v="1"/>
    <n v="82"/>
    <b v="1"/>
    <s v="film &amp; video/documentary"/>
    <m/>
    <m/>
    <x v="0"/>
    <x v="4"/>
  </r>
  <r>
    <n v="3400"/>
    <n v="7876"/>
    <x v="0"/>
    <x v="0"/>
    <s v="USD"/>
    <n v="1346464800"/>
    <n v="1343096197"/>
    <b v="1"/>
    <n v="74"/>
    <b v="1"/>
    <s v="film &amp; video/documentary"/>
    <m/>
    <m/>
    <x v="0"/>
    <x v="4"/>
  </r>
  <r>
    <n v="7500"/>
    <n v="9775"/>
    <x v="0"/>
    <x v="0"/>
    <s v="USD"/>
    <n v="1331392049"/>
    <n v="1328800049"/>
    <b v="1"/>
    <n v="189"/>
    <b v="1"/>
    <s v="film &amp; video/documentary"/>
    <m/>
    <m/>
    <x v="0"/>
    <x v="4"/>
  </r>
  <r>
    <n v="1000"/>
    <n v="2929"/>
    <x v="0"/>
    <x v="0"/>
    <s v="USD"/>
    <n v="1363806333"/>
    <n v="1362081933"/>
    <b v="1"/>
    <n v="80"/>
    <b v="1"/>
    <s v="film &amp; video/documentary"/>
    <m/>
    <m/>
    <x v="0"/>
    <x v="4"/>
  </r>
  <r>
    <n v="22000"/>
    <n v="24490"/>
    <x v="0"/>
    <x v="0"/>
    <s v="USD"/>
    <n v="1360276801"/>
    <n v="1357684801"/>
    <b v="1"/>
    <n v="576"/>
    <b v="1"/>
    <s v="film &amp; video/documentary"/>
    <m/>
    <m/>
    <x v="0"/>
    <x v="4"/>
  </r>
  <r>
    <n v="12000"/>
    <n v="12668"/>
    <x v="0"/>
    <x v="0"/>
    <s v="USD"/>
    <n v="1299775210"/>
    <n v="1295887210"/>
    <b v="1"/>
    <n v="202"/>
    <b v="1"/>
    <s v="film &amp; video/documentary"/>
    <m/>
    <m/>
    <x v="0"/>
    <x v="4"/>
  </r>
  <r>
    <n v="18000"/>
    <n v="21410"/>
    <x v="0"/>
    <x v="0"/>
    <s v="USD"/>
    <n v="1346695334"/>
    <n v="1344880934"/>
    <b v="1"/>
    <n v="238"/>
    <b v="1"/>
    <s v="film &amp; video/documentary"/>
    <m/>
    <m/>
    <x v="0"/>
    <x v="4"/>
  </r>
  <r>
    <n v="1000"/>
    <n v="1041.29"/>
    <x v="0"/>
    <x v="0"/>
    <s v="USD"/>
    <n v="1319076000"/>
    <n v="1317788623"/>
    <b v="1"/>
    <n v="36"/>
    <b v="1"/>
    <s v="film &amp; video/documentary"/>
    <m/>
    <m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m/>
    <m/>
    <x v="0"/>
    <x v="4"/>
  </r>
  <r>
    <n v="8000"/>
    <n v="8950"/>
    <x v="0"/>
    <x v="0"/>
    <s v="USD"/>
    <n v="1365973432"/>
    <n v="1363381432"/>
    <b v="1"/>
    <n v="146"/>
    <b v="1"/>
    <s v="film &amp; video/documentary"/>
    <m/>
    <m/>
    <x v="0"/>
    <x v="4"/>
  </r>
  <r>
    <n v="17000"/>
    <n v="17805"/>
    <x v="0"/>
    <x v="0"/>
    <s v="USD"/>
    <n v="1281542340"/>
    <n v="1277702894"/>
    <b v="1"/>
    <n v="222"/>
    <b v="1"/>
    <s v="film &amp; video/documentary"/>
    <m/>
    <m/>
    <x v="0"/>
    <x v="4"/>
  </r>
  <r>
    <n v="1000"/>
    <n v="3851.5"/>
    <x v="0"/>
    <x v="0"/>
    <s v="USD"/>
    <n v="1362167988"/>
    <n v="1359575988"/>
    <b v="1"/>
    <n v="120"/>
    <b v="1"/>
    <s v="film &amp; video/documentary"/>
    <m/>
    <m/>
    <x v="0"/>
    <x v="4"/>
  </r>
  <r>
    <n v="25000"/>
    <n v="25312"/>
    <x v="0"/>
    <x v="0"/>
    <s v="USD"/>
    <n v="1345660334"/>
    <n v="1343068334"/>
    <b v="1"/>
    <n v="126"/>
    <b v="1"/>
    <s v="film &amp; video/documentary"/>
    <m/>
    <m/>
    <x v="0"/>
    <x v="4"/>
  </r>
  <r>
    <n v="15000"/>
    <n v="17066"/>
    <x v="0"/>
    <x v="5"/>
    <s v="CAD"/>
    <n v="1418273940"/>
    <n v="1415398197"/>
    <b v="1"/>
    <n v="158"/>
    <b v="1"/>
    <s v="film &amp; video/documentary"/>
    <m/>
    <m/>
    <x v="0"/>
    <x v="4"/>
  </r>
  <r>
    <n v="30000"/>
    <n v="30241"/>
    <x v="0"/>
    <x v="0"/>
    <s v="USD"/>
    <n v="1386778483"/>
    <n v="1384186483"/>
    <b v="1"/>
    <n v="316"/>
    <b v="1"/>
    <s v="film &amp; video/documentary"/>
    <m/>
    <m/>
    <x v="0"/>
    <x v="4"/>
  </r>
  <r>
    <n v="5000"/>
    <n v="14166"/>
    <x v="0"/>
    <x v="0"/>
    <s v="USD"/>
    <n v="1364342151"/>
    <n v="1361753751"/>
    <b v="1"/>
    <n v="284"/>
    <b v="1"/>
    <s v="film &amp; video/documentary"/>
    <m/>
    <m/>
    <x v="0"/>
    <x v="4"/>
  </r>
  <r>
    <n v="5000"/>
    <n v="5634"/>
    <x v="0"/>
    <x v="0"/>
    <s v="USD"/>
    <n v="1265097540"/>
    <n v="1257538029"/>
    <b v="1"/>
    <n v="51"/>
    <b v="1"/>
    <s v="film &amp; video/documentary"/>
    <m/>
    <m/>
    <x v="0"/>
    <x v="4"/>
  </r>
  <r>
    <n v="20000"/>
    <n v="21316"/>
    <x v="0"/>
    <x v="1"/>
    <s v="GBP"/>
    <n v="1450825200"/>
    <n v="1448284433"/>
    <b v="1"/>
    <n v="158"/>
    <b v="1"/>
    <s v="film &amp; video/documentary"/>
    <m/>
    <m/>
    <x v="0"/>
    <x v="4"/>
  </r>
  <r>
    <n v="35000"/>
    <n v="35932"/>
    <x v="0"/>
    <x v="12"/>
    <s v="EUR"/>
    <n v="1478605386"/>
    <n v="1475577786"/>
    <b v="1"/>
    <n v="337"/>
    <b v="1"/>
    <s v="film &amp; video/documentary"/>
    <m/>
    <m/>
    <x v="0"/>
    <x v="4"/>
  </r>
  <r>
    <n v="25000"/>
    <n v="26978"/>
    <x v="0"/>
    <x v="0"/>
    <s v="USD"/>
    <n v="1463146848"/>
    <n v="1460554848"/>
    <b v="1"/>
    <n v="186"/>
    <b v="1"/>
    <s v="film &amp; video/documentary"/>
    <m/>
    <m/>
    <x v="0"/>
    <x v="4"/>
  </r>
  <r>
    <n v="5400"/>
    <n v="6646"/>
    <x v="0"/>
    <x v="0"/>
    <s v="USD"/>
    <n v="1482307140"/>
    <n v="1479886966"/>
    <b v="1"/>
    <n v="58"/>
    <b v="1"/>
    <s v="film &amp; video/documentary"/>
    <m/>
    <m/>
    <x v="0"/>
    <x v="4"/>
  </r>
  <r>
    <n v="8500"/>
    <n v="8636"/>
    <x v="0"/>
    <x v="0"/>
    <s v="USD"/>
    <n v="1438441308"/>
    <n v="1435590108"/>
    <b v="1"/>
    <n v="82"/>
    <b v="1"/>
    <s v="film &amp; video/documentary"/>
    <m/>
    <m/>
    <x v="0"/>
    <x v="4"/>
  </r>
  <r>
    <n v="50000"/>
    <n v="52198"/>
    <x v="0"/>
    <x v="0"/>
    <s v="USD"/>
    <n v="1482208233"/>
    <n v="1479184233"/>
    <b v="1"/>
    <n v="736"/>
    <b v="1"/>
    <s v="film &amp; video/documentary"/>
    <m/>
    <m/>
    <x v="0"/>
    <x v="4"/>
  </r>
  <r>
    <n v="150000"/>
    <n v="169394.6"/>
    <x v="0"/>
    <x v="0"/>
    <s v="USD"/>
    <n v="1489532220"/>
    <n v="1486625606"/>
    <b v="1"/>
    <n v="1151"/>
    <b v="1"/>
    <s v="film &amp; video/documentary"/>
    <m/>
    <m/>
    <x v="0"/>
    <x v="4"/>
  </r>
  <r>
    <n v="4000"/>
    <n v="5456"/>
    <x v="0"/>
    <x v="0"/>
    <s v="USD"/>
    <n v="1427011200"/>
    <n v="1424669929"/>
    <b v="1"/>
    <n v="34"/>
    <b v="1"/>
    <s v="film &amp; video/documentary"/>
    <m/>
    <m/>
    <x v="0"/>
    <x v="4"/>
  </r>
  <r>
    <n v="75000"/>
    <n v="77710.8"/>
    <x v="0"/>
    <x v="0"/>
    <s v="USD"/>
    <n v="1446350400"/>
    <n v="1443739388"/>
    <b v="1"/>
    <n v="498"/>
    <b v="1"/>
    <s v="film &amp; video/documentary"/>
    <m/>
    <m/>
    <x v="0"/>
    <x v="4"/>
  </r>
  <r>
    <n v="10000"/>
    <n v="10550"/>
    <x v="0"/>
    <x v="0"/>
    <s v="USD"/>
    <n v="1446868800"/>
    <n v="1444821127"/>
    <b v="1"/>
    <n v="167"/>
    <b v="1"/>
    <s v="film &amp; video/documentary"/>
    <m/>
    <m/>
    <x v="0"/>
    <x v="4"/>
  </r>
  <r>
    <n v="35000"/>
    <n v="35640"/>
    <x v="0"/>
    <x v="0"/>
    <s v="USD"/>
    <n v="1368763140"/>
    <n v="1366028563"/>
    <b v="1"/>
    <n v="340"/>
    <b v="1"/>
    <s v="film &amp; video/documentary"/>
    <m/>
    <m/>
    <x v="0"/>
    <x v="4"/>
  </r>
  <r>
    <n v="40000"/>
    <n v="42642"/>
    <x v="0"/>
    <x v="0"/>
    <s v="USD"/>
    <n v="1466171834"/>
    <n v="1463493434"/>
    <b v="1"/>
    <n v="438"/>
    <b v="1"/>
    <s v="film &amp; video/documentary"/>
    <m/>
    <m/>
    <x v="0"/>
    <x v="4"/>
  </r>
  <r>
    <n v="100000"/>
    <n v="113015"/>
    <x v="0"/>
    <x v="0"/>
    <s v="USD"/>
    <n v="1446019200"/>
    <n v="1442420377"/>
    <b v="1"/>
    <n v="555"/>
    <b v="1"/>
    <s v="film &amp; video/documentary"/>
    <m/>
    <m/>
    <x v="0"/>
    <x v="4"/>
  </r>
  <r>
    <n v="40000"/>
    <n v="50091"/>
    <x v="0"/>
    <x v="0"/>
    <s v="USD"/>
    <n v="1460038591"/>
    <n v="1457450191"/>
    <b v="1"/>
    <n v="266"/>
    <b v="1"/>
    <s v="film &amp; video/documentary"/>
    <m/>
    <m/>
    <x v="0"/>
    <x v="4"/>
  </r>
  <r>
    <n v="10000"/>
    <n v="10119"/>
    <x v="0"/>
    <x v="0"/>
    <s v="USD"/>
    <n v="1431716400"/>
    <n v="1428423757"/>
    <b v="1"/>
    <n v="69"/>
    <b v="1"/>
    <s v="film &amp; video/documentary"/>
    <m/>
    <m/>
    <x v="0"/>
    <x v="4"/>
  </r>
  <r>
    <n v="8500"/>
    <n v="8735"/>
    <x v="0"/>
    <x v="0"/>
    <s v="USD"/>
    <n v="1431122400"/>
    <n v="1428428515"/>
    <b v="1"/>
    <n v="80"/>
    <b v="1"/>
    <s v="film &amp; video/documentary"/>
    <m/>
    <m/>
    <x v="0"/>
    <x v="4"/>
  </r>
  <r>
    <n v="25000"/>
    <n v="29209.78"/>
    <x v="0"/>
    <x v="0"/>
    <s v="USD"/>
    <n v="1447427918"/>
    <n v="1444832318"/>
    <b v="1"/>
    <n v="493"/>
    <b v="1"/>
    <s v="film &amp; video/documentary"/>
    <m/>
    <m/>
    <x v="0"/>
    <x v="4"/>
  </r>
  <r>
    <n v="3000"/>
    <n v="3035.05"/>
    <x v="0"/>
    <x v="0"/>
    <s v="USD"/>
    <n v="1426298708"/>
    <n v="1423710308"/>
    <b v="1"/>
    <n v="31"/>
    <b v="1"/>
    <s v="film &amp; video/documentary"/>
    <m/>
    <m/>
    <x v="0"/>
    <x v="4"/>
  </r>
  <r>
    <n v="15000"/>
    <n v="16520.04"/>
    <x v="0"/>
    <x v="0"/>
    <s v="USD"/>
    <n v="1472864400"/>
    <n v="1468001290"/>
    <b v="1"/>
    <n v="236"/>
    <b v="1"/>
    <s v="film &amp; video/documentary"/>
    <m/>
    <m/>
    <x v="0"/>
    <x v="4"/>
  </r>
  <r>
    <n v="6000"/>
    <n v="6485"/>
    <x v="0"/>
    <x v="0"/>
    <s v="USD"/>
    <n v="1430331268"/>
    <n v="1427739268"/>
    <b v="1"/>
    <n v="89"/>
    <b v="1"/>
    <s v="film &amp; video/documentary"/>
    <m/>
    <m/>
    <x v="0"/>
    <x v="4"/>
  </r>
  <r>
    <n v="35000"/>
    <n v="43758"/>
    <x v="0"/>
    <x v="0"/>
    <s v="USD"/>
    <n v="1489006800"/>
    <n v="1486397007"/>
    <b v="1"/>
    <n v="299"/>
    <b v="1"/>
    <s v="film &amp; video/documentary"/>
    <m/>
    <m/>
    <x v="0"/>
    <x v="4"/>
  </r>
  <r>
    <n v="3500"/>
    <n v="3735"/>
    <x v="0"/>
    <x v="0"/>
    <s v="USD"/>
    <n v="1412135940"/>
    <n v="1410555998"/>
    <b v="1"/>
    <n v="55"/>
    <b v="1"/>
    <s v="film &amp; video/documentary"/>
    <m/>
    <m/>
    <x v="0"/>
    <x v="4"/>
  </r>
  <r>
    <n v="55000"/>
    <n v="55201.52"/>
    <x v="0"/>
    <x v="0"/>
    <s v="USD"/>
    <n v="1461955465"/>
    <n v="1459363465"/>
    <b v="1"/>
    <n v="325"/>
    <b v="1"/>
    <s v="film &amp; video/documentary"/>
    <m/>
    <m/>
    <x v="0"/>
    <x v="4"/>
  </r>
  <r>
    <n v="30000"/>
    <n v="30608.59"/>
    <x v="0"/>
    <x v="0"/>
    <s v="USD"/>
    <n v="1415934000"/>
    <n v="1413308545"/>
    <b v="1"/>
    <n v="524"/>
    <b v="1"/>
    <s v="film &amp; video/documentary"/>
    <m/>
    <m/>
    <x v="0"/>
    <x v="4"/>
  </r>
  <r>
    <n v="33500"/>
    <n v="34198"/>
    <x v="0"/>
    <x v="0"/>
    <s v="USD"/>
    <n v="1433125200"/>
    <n v="1429312694"/>
    <b v="1"/>
    <n v="285"/>
    <b v="1"/>
    <s v="film &amp; video/documentary"/>
    <m/>
    <m/>
    <x v="0"/>
    <x v="4"/>
  </r>
  <r>
    <n v="14500"/>
    <n v="17875"/>
    <x v="0"/>
    <x v="0"/>
    <s v="USD"/>
    <n v="1432161590"/>
    <n v="1429569590"/>
    <b v="1"/>
    <n v="179"/>
    <b v="1"/>
    <s v="film &amp; video/documentary"/>
    <m/>
    <m/>
    <x v="0"/>
    <x v="4"/>
  </r>
  <r>
    <n v="10000"/>
    <n v="17028.88"/>
    <x v="0"/>
    <x v="0"/>
    <s v="USD"/>
    <n v="1444824021"/>
    <n v="1442232021"/>
    <b v="1"/>
    <n v="188"/>
    <b v="1"/>
    <s v="film &amp; video/documentary"/>
    <m/>
    <m/>
    <x v="0"/>
    <x v="4"/>
  </r>
  <r>
    <n v="40000"/>
    <n v="44636.2"/>
    <x v="0"/>
    <x v="0"/>
    <s v="USD"/>
    <n v="1447505609"/>
    <n v="1444910009"/>
    <b v="1"/>
    <n v="379"/>
    <b v="1"/>
    <s v="film &amp; video/documentary"/>
    <m/>
    <m/>
    <x v="0"/>
    <x v="4"/>
  </r>
  <r>
    <n v="10000"/>
    <n v="10300"/>
    <x v="0"/>
    <x v="0"/>
    <s v="USD"/>
    <n v="1440165916"/>
    <n v="1437573916"/>
    <b v="1"/>
    <n v="119"/>
    <b v="1"/>
    <s v="film &amp; video/documentary"/>
    <m/>
    <m/>
    <x v="0"/>
    <x v="4"/>
  </r>
  <r>
    <n v="11260"/>
    <n v="12007.18"/>
    <x v="0"/>
    <x v="0"/>
    <s v="USD"/>
    <n v="1487937508"/>
    <n v="1485345508"/>
    <b v="1"/>
    <n v="167"/>
    <b v="1"/>
    <s v="film &amp; video/documentary"/>
    <m/>
    <m/>
    <x v="0"/>
    <x v="4"/>
  </r>
  <r>
    <n v="25000"/>
    <n v="28690"/>
    <x v="0"/>
    <x v="0"/>
    <s v="USD"/>
    <n v="1473566340"/>
    <n v="1470274509"/>
    <b v="1"/>
    <n v="221"/>
    <b v="1"/>
    <s v="film &amp; video/documentary"/>
    <m/>
    <m/>
    <x v="0"/>
    <x v="4"/>
  </r>
  <r>
    <n v="34000"/>
    <n v="43296"/>
    <x v="0"/>
    <x v="3"/>
    <s v="EUR"/>
    <n v="1460066954"/>
    <n v="1456614554"/>
    <b v="1"/>
    <n v="964"/>
    <b v="1"/>
    <s v="film &amp; video/documentary"/>
    <m/>
    <m/>
    <x v="0"/>
    <x v="4"/>
  </r>
  <r>
    <n v="10000"/>
    <n v="11656"/>
    <x v="0"/>
    <x v="0"/>
    <s v="USD"/>
    <n v="1412740868"/>
    <n v="1410148868"/>
    <b v="1"/>
    <n v="286"/>
    <b v="1"/>
    <s v="film &amp; video/documentary"/>
    <m/>
    <m/>
    <x v="0"/>
    <x v="4"/>
  </r>
  <r>
    <n v="58425"/>
    <n v="63460.18"/>
    <x v="0"/>
    <x v="0"/>
    <s v="USD"/>
    <n v="1447963219"/>
    <n v="1445367619"/>
    <b v="1"/>
    <n v="613"/>
    <b v="1"/>
    <s v="film &amp; video/documentary"/>
    <m/>
    <m/>
    <x v="0"/>
    <x v="4"/>
  </r>
  <r>
    <n v="3500"/>
    <n v="3638"/>
    <x v="0"/>
    <x v="0"/>
    <s v="USD"/>
    <n v="1460141521"/>
    <n v="1457553121"/>
    <b v="1"/>
    <n v="29"/>
    <b v="1"/>
    <s v="film &amp; video/documentary"/>
    <m/>
    <m/>
    <x v="0"/>
    <x v="4"/>
  </r>
  <r>
    <n v="35000"/>
    <n v="40690"/>
    <x v="0"/>
    <x v="0"/>
    <s v="USD"/>
    <n v="1417420994"/>
    <n v="1414738994"/>
    <b v="1"/>
    <n v="165"/>
    <b v="1"/>
    <s v="film &amp; video/documentary"/>
    <m/>
    <m/>
    <x v="0"/>
    <x v="4"/>
  </r>
  <r>
    <n v="7500"/>
    <n v="7701.93"/>
    <x v="0"/>
    <x v="0"/>
    <s v="USD"/>
    <n v="1458152193"/>
    <n v="1455563793"/>
    <b v="1"/>
    <n v="97"/>
    <b v="1"/>
    <s v="film &amp; video/documentary"/>
    <m/>
    <m/>
    <x v="0"/>
    <x v="4"/>
  </r>
  <r>
    <n v="15000"/>
    <n v="26100"/>
    <x v="0"/>
    <x v="0"/>
    <s v="USD"/>
    <n v="1429852797"/>
    <n v="1426396797"/>
    <b v="1"/>
    <n v="303"/>
    <b v="1"/>
    <s v="film &amp; video/documentary"/>
    <m/>
    <m/>
    <x v="0"/>
    <x v="4"/>
  </r>
  <r>
    <n v="50000"/>
    <n v="51544"/>
    <x v="0"/>
    <x v="0"/>
    <s v="USD"/>
    <n v="1466002800"/>
    <n v="1463517521"/>
    <b v="1"/>
    <n v="267"/>
    <b v="1"/>
    <s v="film &amp; video/documentary"/>
    <m/>
    <m/>
    <x v="0"/>
    <x v="4"/>
  </r>
  <r>
    <n v="24200"/>
    <n v="25375"/>
    <x v="0"/>
    <x v="0"/>
    <s v="USD"/>
    <n v="1415941920"/>
    <n v="1414028490"/>
    <b v="1"/>
    <n v="302"/>
    <b v="1"/>
    <s v="film &amp; video/documentary"/>
    <m/>
    <m/>
    <x v="0"/>
    <x v="4"/>
  </r>
  <r>
    <n v="12000"/>
    <n v="12165"/>
    <x v="0"/>
    <x v="0"/>
    <s v="USD"/>
    <n v="1437621060"/>
    <n v="1433799180"/>
    <b v="0"/>
    <n v="87"/>
    <b v="1"/>
    <s v="film &amp; video/documentary"/>
    <m/>
    <m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m/>
    <m/>
    <x v="0"/>
    <x v="4"/>
  </r>
  <r>
    <n v="9665"/>
    <n v="12000"/>
    <x v="0"/>
    <x v="0"/>
    <s v="USD"/>
    <n v="1407456000"/>
    <n v="1405573391"/>
    <b v="0"/>
    <n v="86"/>
    <b v="1"/>
    <s v="film &amp; video/documentary"/>
    <m/>
    <m/>
    <x v="0"/>
    <x v="4"/>
  </r>
  <r>
    <n v="8925"/>
    <n v="9044"/>
    <x v="0"/>
    <x v="0"/>
    <s v="USD"/>
    <n v="1272828120"/>
    <n v="1268934736"/>
    <b v="0"/>
    <n v="26"/>
    <b v="1"/>
    <s v="film &amp; video/documentary"/>
    <m/>
    <m/>
    <x v="0"/>
    <x v="4"/>
  </r>
  <r>
    <n v="7000"/>
    <n v="7711.3"/>
    <x v="0"/>
    <x v="0"/>
    <s v="USD"/>
    <n v="1403323140"/>
    <n v="1400704672"/>
    <b v="0"/>
    <n v="113"/>
    <b v="1"/>
    <s v="film &amp; video/documentary"/>
    <m/>
    <m/>
    <x v="0"/>
    <x v="4"/>
  </r>
  <r>
    <n v="15000"/>
    <n v="15596"/>
    <x v="0"/>
    <x v="1"/>
    <s v="GBP"/>
    <n v="1393597999"/>
    <n v="1391005999"/>
    <b v="0"/>
    <n v="65"/>
    <b v="1"/>
    <s v="film &amp; video/documentary"/>
    <m/>
    <m/>
    <x v="0"/>
    <x v="4"/>
  </r>
  <r>
    <n v="38000"/>
    <n v="38500"/>
    <x v="0"/>
    <x v="0"/>
    <s v="USD"/>
    <n v="1337540518"/>
    <n v="1334948518"/>
    <b v="0"/>
    <n v="134"/>
    <b v="1"/>
    <s v="film &amp; video/documentary"/>
    <m/>
    <m/>
    <x v="0"/>
    <x v="4"/>
  </r>
  <r>
    <n v="10000"/>
    <n v="10335.01"/>
    <x v="0"/>
    <x v="0"/>
    <s v="USD"/>
    <n v="1367384340"/>
    <n v="1363960278"/>
    <b v="0"/>
    <n v="119"/>
    <b v="1"/>
    <s v="film &amp; video/documentary"/>
    <m/>
    <m/>
    <x v="0"/>
    <x v="4"/>
  </r>
  <r>
    <n v="12500"/>
    <n v="13014"/>
    <x v="0"/>
    <x v="0"/>
    <s v="USD"/>
    <n v="1426426322"/>
    <n v="1423405922"/>
    <b v="0"/>
    <n v="159"/>
    <b v="1"/>
    <s v="film &amp; video/documentary"/>
    <m/>
    <m/>
    <x v="0"/>
    <x v="4"/>
  </r>
  <r>
    <n v="6500"/>
    <n v="7160.12"/>
    <x v="0"/>
    <x v="0"/>
    <s v="USD"/>
    <n v="1326633269"/>
    <n v="1324041269"/>
    <b v="0"/>
    <n v="167"/>
    <b v="1"/>
    <s v="film &amp; video/documentary"/>
    <m/>
    <m/>
    <x v="0"/>
    <x v="4"/>
  </r>
  <r>
    <n v="25000"/>
    <n v="30505"/>
    <x v="0"/>
    <x v="0"/>
    <s v="USD"/>
    <n v="1483729500"/>
    <n v="1481137500"/>
    <b v="0"/>
    <n v="43"/>
    <b v="1"/>
    <s v="film &amp; video/documentary"/>
    <m/>
    <m/>
    <x v="0"/>
    <x v="4"/>
  </r>
  <r>
    <n v="150000"/>
    <n v="171253"/>
    <x v="0"/>
    <x v="0"/>
    <s v="USD"/>
    <n v="1359743139"/>
    <n v="1355855139"/>
    <b v="0"/>
    <n v="1062"/>
    <b v="1"/>
    <s v="film &amp; video/documentary"/>
    <m/>
    <m/>
    <x v="0"/>
    <x v="4"/>
  </r>
  <r>
    <n v="300"/>
    <n v="376"/>
    <x v="0"/>
    <x v="1"/>
    <s v="GBP"/>
    <n v="1459872000"/>
    <n v="1456408244"/>
    <b v="0"/>
    <n v="9"/>
    <b v="1"/>
    <s v="film &amp; video/documentary"/>
    <m/>
    <m/>
    <x v="0"/>
    <x v="4"/>
  </r>
  <r>
    <n v="7500"/>
    <n v="8000"/>
    <x v="0"/>
    <x v="0"/>
    <s v="USD"/>
    <n v="1342648398"/>
    <n v="1340056398"/>
    <b v="0"/>
    <n v="89"/>
    <b v="1"/>
    <s v="film &amp; video/documentary"/>
    <m/>
    <m/>
    <x v="0"/>
    <x v="4"/>
  </r>
  <r>
    <n v="6000"/>
    <n v="7839"/>
    <x v="0"/>
    <x v="0"/>
    <s v="USD"/>
    <n v="1316208031"/>
    <n v="1312320031"/>
    <b v="0"/>
    <n v="174"/>
    <b v="1"/>
    <s v="film &amp; video/documentary"/>
    <m/>
    <m/>
    <x v="0"/>
    <x v="4"/>
  </r>
  <r>
    <n v="500"/>
    <n v="600"/>
    <x v="0"/>
    <x v="0"/>
    <s v="USD"/>
    <n v="1393694280"/>
    <n v="1390088311"/>
    <b v="0"/>
    <n v="14"/>
    <b v="1"/>
    <s v="film &amp; video/documentary"/>
    <m/>
    <m/>
    <x v="0"/>
    <x v="4"/>
  </r>
  <r>
    <n v="2450"/>
    <n v="2596"/>
    <x v="0"/>
    <x v="1"/>
    <s v="GBP"/>
    <n v="1472122316"/>
    <n v="1469443916"/>
    <b v="0"/>
    <n v="48"/>
    <b v="1"/>
    <s v="film &amp; video/documentary"/>
    <m/>
    <m/>
    <x v="0"/>
    <x v="4"/>
  </r>
  <r>
    <n v="12000"/>
    <n v="13728"/>
    <x v="0"/>
    <x v="0"/>
    <s v="USD"/>
    <n v="1447484460"/>
    <n v="1444888868"/>
    <b v="0"/>
    <n v="133"/>
    <b v="1"/>
    <s v="film &amp; video/documentary"/>
    <m/>
    <m/>
    <x v="0"/>
    <x v="4"/>
  </r>
  <r>
    <n v="3000"/>
    <n v="3353"/>
    <x v="0"/>
    <x v="5"/>
    <s v="CAD"/>
    <n v="1453765920"/>
    <n v="1451655808"/>
    <b v="0"/>
    <n v="83"/>
    <b v="1"/>
    <s v="film &amp; video/documentary"/>
    <m/>
    <m/>
    <x v="0"/>
    <x v="4"/>
  </r>
  <r>
    <n v="15000"/>
    <n v="17412"/>
    <x v="0"/>
    <x v="0"/>
    <s v="USD"/>
    <n v="1336062672"/>
    <n v="1332174672"/>
    <b v="0"/>
    <n v="149"/>
    <b v="1"/>
    <s v="film &amp; video/documentary"/>
    <m/>
    <m/>
    <x v="0"/>
    <x v="4"/>
  </r>
  <r>
    <n v="4000"/>
    <n v="5660"/>
    <x v="0"/>
    <x v="0"/>
    <s v="USD"/>
    <n v="1453569392"/>
    <n v="1451409392"/>
    <b v="0"/>
    <n v="49"/>
    <b v="1"/>
    <s v="film &amp; video/documentary"/>
    <m/>
    <m/>
    <x v="0"/>
    <x v="4"/>
  </r>
  <r>
    <n v="25000"/>
    <n v="26182.5"/>
    <x v="0"/>
    <x v="0"/>
    <s v="USD"/>
    <n v="1343624400"/>
    <n v="1340642717"/>
    <b v="0"/>
    <n v="251"/>
    <b v="1"/>
    <s v="film &amp; video/documentary"/>
    <m/>
    <m/>
    <x v="0"/>
    <x v="4"/>
  </r>
  <r>
    <n v="600"/>
    <n v="1535"/>
    <x v="0"/>
    <x v="0"/>
    <s v="USD"/>
    <n v="1346950900"/>
    <n v="1345741300"/>
    <b v="0"/>
    <n v="22"/>
    <b v="1"/>
    <s v="film &amp; video/documentary"/>
    <m/>
    <m/>
    <x v="0"/>
    <x v="4"/>
  </r>
  <r>
    <n v="999"/>
    <n v="2065"/>
    <x v="0"/>
    <x v="0"/>
    <s v="USD"/>
    <n v="1400467759"/>
    <n v="1398480559"/>
    <b v="0"/>
    <n v="48"/>
    <b v="1"/>
    <s v="film &amp; video/documentary"/>
    <m/>
    <m/>
    <x v="0"/>
    <x v="4"/>
  </r>
  <r>
    <n v="20000"/>
    <n v="22421"/>
    <x v="0"/>
    <x v="0"/>
    <s v="USD"/>
    <n v="1420569947"/>
    <n v="1417977947"/>
    <b v="0"/>
    <n v="383"/>
    <b v="1"/>
    <s v="film &amp; video/documentary"/>
    <m/>
    <m/>
    <x v="0"/>
    <x v="4"/>
  </r>
  <r>
    <n v="25000"/>
    <n v="26495.5"/>
    <x v="0"/>
    <x v="0"/>
    <s v="USD"/>
    <n v="1416582101"/>
    <n v="1413986501"/>
    <b v="0"/>
    <n v="237"/>
    <b v="1"/>
    <s v="film &amp; video/documentary"/>
    <m/>
    <m/>
    <x v="0"/>
    <x v="4"/>
  </r>
  <r>
    <n v="600"/>
    <n v="601"/>
    <x v="0"/>
    <x v="0"/>
    <s v="USD"/>
    <n v="1439246991"/>
    <n v="1437950991"/>
    <b v="0"/>
    <n v="13"/>
    <b v="1"/>
    <s v="film &amp; video/documentary"/>
    <m/>
    <m/>
    <x v="0"/>
    <x v="4"/>
  </r>
  <r>
    <n v="38000"/>
    <n v="81316"/>
    <x v="0"/>
    <x v="0"/>
    <s v="USD"/>
    <n v="1439618400"/>
    <n v="1436976858"/>
    <b v="0"/>
    <n v="562"/>
    <b v="1"/>
    <s v="film &amp; video/documentary"/>
    <m/>
    <m/>
    <x v="0"/>
    <x v="4"/>
  </r>
  <r>
    <n v="5000"/>
    <n v="6308"/>
    <x v="0"/>
    <x v="0"/>
    <s v="USD"/>
    <n v="1469670580"/>
    <n v="1467078580"/>
    <b v="0"/>
    <n v="71"/>
    <b v="1"/>
    <s v="film &amp; video/documentary"/>
    <m/>
    <m/>
    <x v="0"/>
    <x v="4"/>
  </r>
  <r>
    <n v="68000"/>
    <n v="123444.12"/>
    <x v="0"/>
    <x v="0"/>
    <s v="USD"/>
    <n v="1394233140"/>
    <n v="1391477450"/>
    <b v="0"/>
    <n v="1510"/>
    <b v="1"/>
    <s v="film &amp; video/documentary"/>
    <m/>
    <m/>
    <x v="0"/>
    <x v="4"/>
  </r>
  <r>
    <n v="1000"/>
    <n v="1000"/>
    <x v="0"/>
    <x v="0"/>
    <s v="USD"/>
    <n v="1431046372"/>
    <n v="1429318372"/>
    <b v="0"/>
    <n v="14"/>
    <b v="1"/>
    <s v="film &amp; video/documentary"/>
    <m/>
    <m/>
    <x v="0"/>
    <x v="4"/>
  </r>
  <r>
    <n v="20000"/>
    <n v="20122"/>
    <x v="0"/>
    <x v="0"/>
    <s v="USD"/>
    <n v="1324169940"/>
    <n v="1321578051"/>
    <b v="0"/>
    <n v="193"/>
    <b v="1"/>
    <s v="film &amp; video/documentary"/>
    <m/>
    <m/>
    <x v="0"/>
    <x v="4"/>
  </r>
  <r>
    <n v="18500"/>
    <n v="18667"/>
    <x v="0"/>
    <x v="0"/>
    <s v="USD"/>
    <n v="1315450800"/>
    <n v="1312823571"/>
    <b v="0"/>
    <n v="206"/>
    <b v="1"/>
    <s v="film &amp; video/documentary"/>
    <m/>
    <m/>
    <x v="0"/>
    <x v="4"/>
  </r>
  <r>
    <n v="50000"/>
    <n v="55223"/>
    <x v="0"/>
    <x v="0"/>
    <s v="USD"/>
    <n v="1381424452"/>
    <n v="1378746052"/>
    <b v="0"/>
    <n v="351"/>
    <b v="1"/>
    <s v="film &amp; video/documentary"/>
    <m/>
    <m/>
    <x v="0"/>
    <x v="4"/>
  </r>
  <r>
    <n v="4700"/>
    <n v="5259"/>
    <x v="0"/>
    <x v="3"/>
    <s v="EUR"/>
    <n v="1460918282"/>
    <n v="1455737882"/>
    <b v="0"/>
    <n v="50"/>
    <b v="1"/>
    <s v="film &amp; video/documentary"/>
    <m/>
    <m/>
    <x v="0"/>
    <x v="4"/>
  </r>
  <r>
    <n v="10000"/>
    <n v="10804.45"/>
    <x v="0"/>
    <x v="0"/>
    <s v="USD"/>
    <n v="1335562320"/>
    <n v="1332452960"/>
    <b v="0"/>
    <n v="184"/>
    <b v="1"/>
    <s v="film &amp; video/documentary"/>
    <m/>
    <m/>
    <x v="0"/>
    <x v="4"/>
  </r>
  <r>
    <n v="15000"/>
    <n v="16000"/>
    <x v="0"/>
    <x v="0"/>
    <s v="USD"/>
    <n v="1341668006"/>
    <n v="1340372006"/>
    <b v="0"/>
    <n v="196"/>
    <b v="1"/>
    <s v="film &amp; video/documentary"/>
    <m/>
    <m/>
    <x v="0"/>
    <x v="4"/>
  </r>
  <r>
    <n v="12444"/>
    <n v="12929.35"/>
    <x v="0"/>
    <x v="0"/>
    <s v="USD"/>
    <n v="1283312640"/>
    <n v="1279651084"/>
    <b v="0"/>
    <n v="229"/>
    <b v="1"/>
    <s v="film &amp; video/documentary"/>
    <m/>
    <m/>
    <x v="0"/>
    <x v="4"/>
  </r>
  <r>
    <n v="7500"/>
    <n v="9387"/>
    <x v="0"/>
    <x v="0"/>
    <s v="USD"/>
    <n v="1430334126"/>
    <n v="1426446126"/>
    <b v="0"/>
    <n v="67"/>
    <b v="1"/>
    <s v="film &amp; video/documentary"/>
    <m/>
    <m/>
    <x v="0"/>
    <x v="4"/>
  </r>
  <r>
    <n v="20000"/>
    <n v="21361"/>
    <x v="0"/>
    <x v="1"/>
    <s v="GBP"/>
    <n v="1481716800"/>
    <n v="1479070867"/>
    <b v="0"/>
    <n v="95"/>
    <b v="1"/>
    <s v="film &amp; video/documentary"/>
    <m/>
    <m/>
    <x v="0"/>
    <x v="4"/>
  </r>
  <r>
    <n v="10000"/>
    <n v="11230.25"/>
    <x v="0"/>
    <x v="0"/>
    <s v="USD"/>
    <n v="1400297400"/>
    <n v="1397661347"/>
    <b v="0"/>
    <n v="62"/>
    <b v="1"/>
    <s v="film &amp; video/documentary"/>
    <m/>
    <m/>
    <x v="0"/>
    <x v="4"/>
  </r>
  <r>
    <n v="50000"/>
    <n v="51906"/>
    <x v="0"/>
    <x v="0"/>
    <s v="USD"/>
    <n v="1312747970"/>
    <n v="1310155970"/>
    <b v="0"/>
    <n v="73"/>
    <b v="1"/>
    <s v="film &amp; video/documentary"/>
    <m/>
    <m/>
    <x v="0"/>
    <x v="4"/>
  </r>
  <r>
    <n v="2000"/>
    <n v="2833"/>
    <x v="0"/>
    <x v="0"/>
    <s v="USD"/>
    <n v="1446731817"/>
    <n v="1444913817"/>
    <b v="0"/>
    <n v="43"/>
    <b v="1"/>
    <s v="film &amp; video/documentary"/>
    <m/>
    <m/>
    <x v="0"/>
    <x v="4"/>
  </r>
  <r>
    <n v="5000"/>
    <n v="5263"/>
    <x v="0"/>
    <x v="0"/>
    <s v="USD"/>
    <n v="1312960080"/>
    <n v="1308900441"/>
    <b v="0"/>
    <n v="70"/>
    <b v="1"/>
    <s v="film &amp; video/documentary"/>
    <m/>
    <m/>
    <x v="0"/>
    <x v="4"/>
  </r>
  <r>
    <n v="35000"/>
    <n v="36082"/>
    <x v="0"/>
    <x v="0"/>
    <s v="USD"/>
    <n v="1391641440"/>
    <n v="1389107062"/>
    <b v="0"/>
    <n v="271"/>
    <b v="1"/>
    <s v="film &amp; video/documentary"/>
    <m/>
    <m/>
    <x v="0"/>
    <x v="4"/>
  </r>
  <r>
    <n v="2820"/>
    <n v="3036"/>
    <x v="0"/>
    <x v="0"/>
    <s v="USD"/>
    <n v="1394071339"/>
    <n v="1391479339"/>
    <b v="0"/>
    <n v="55"/>
    <b v="1"/>
    <s v="film &amp; video/documentary"/>
    <m/>
    <m/>
    <x v="0"/>
    <x v="4"/>
  </r>
  <r>
    <n v="2800"/>
    <n v="3015.73"/>
    <x v="0"/>
    <x v="0"/>
    <s v="USD"/>
    <n v="1304920740"/>
    <n v="1301975637"/>
    <b v="0"/>
    <n v="35"/>
    <b v="1"/>
    <s v="film &amp; video/documentary"/>
    <m/>
    <m/>
    <x v="0"/>
    <x v="4"/>
  </r>
  <r>
    <n v="2000"/>
    <n v="2031"/>
    <x v="0"/>
    <x v="0"/>
    <s v="USD"/>
    <n v="1321739650"/>
    <n v="1316552050"/>
    <b v="0"/>
    <n v="22"/>
    <b v="1"/>
    <s v="film &amp; video/documentary"/>
    <m/>
    <m/>
    <x v="0"/>
    <x v="4"/>
  </r>
  <r>
    <n v="6000"/>
    <n v="6086.26"/>
    <x v="0"/>
    <x v="0"/>
    <s v="USD"/>
    <n v="1383676790"/>
    <n v="1380217190"/>
    <b v="0"/>
    <n v="38"/>
    <b v="1"/>
    <s v="film &amp; video/documentary"/>
    <m/>
    <m/>
    <x v="0"/>
    <x v="4"/>
  </r>
  <r>
    <n v="500"/>
    <n v="684"/>
    <x v="0"/>
    <x v="1"/>
    <s v="GBP"/>
    <n v="1469220144"/>
    <n v="1466628144"/>
    <b v="0"/>
    <n v="15"/>
    <b v="1"/>
    <s v="film &amp; video/documentary"/>
    <m/>
    <m/>
    <x v="0"/>
    <x v="4"/>
  </r>
  <r>
    <n v="1000"/>
    <n v="1283"/>
    <x v="0"/>
    <x v="5"/>
    <s v="CAD"/>
    <n v="1434670397"/>
    <n v="1429486397"/>
    <b v="0"/>
    <n v="7"/>
    <b v="1"/>
    <s v="film &amp; video/documentary"/>
    <m/>
    <m/>
    <x v="0"/>
    <x v="4"/>
  </r>
  <r>
    <n v="30000"/>
    <n v="30315"/>
    <x v="0"/>
    <x v="0"/>
    <s v="USD"/>
    <n v="1387688400"/>
    <n v="1384920804"/>
    <b v="0"/>
    <n v="241"/>
    <b v="1"/>
    <s v="film &amp; video/documentary"/>
    <m/>
    <m/>
    <x v="0"/>
    <x v="4"/>
  </r>
  <r>
    <n v="2500"/>
    <n v="3171"/>
    <x v="0"/>
    <x v="0"/>
    <s v="USD"/>
    <n v="1343238578"/>
    <n v="1341856178"/>
    <b v="0"/>
    <n v="55"/>
    <b v="1"/>
    <s v="film &amp; video/documentary"/>
    <m/>
    <m/>
    <x v="0"/>
    <x v="4"/>
  </r>
  <r>
    <n v="12800"/>
    <n v="13451"/>
    <x v="0"/>
    <x v="0"/>
    <s v="USD"/>
    <n v="1342731811"/>
    <n v="1340139811"/>
    <b v="0"/>
    <n v="171"/>
    <b v="1"/>
    <s v="film &amp; video/documentary"/>
    <m/>
    <m/>
    <x v="0"/>
    <x v="4"/>
  </r>
  <r>
    <n v="18500"/>
    <n v="19028"/>
    <x v="0"/>
    <x v="0"/>
    <s v="USD"/>
    <n v="1381541465"/>
    <n v="1378949465"/>
    <b v="0"/>
    <n v="208"/>
    <b v="1"/>
    <s v="film &amp; video/documentary"/>
    <m/>
    <m/>
    <x v="0"/>
    <x v="4"/>
  </r>
  <r>
    <n v="1400"/>
    <n v="1430.06"/>
    <x v="0"/>
    <x v="5"/>
    <s v="CAD"/>
    <n v="1413547200"/>
    <n v="1411417602"/>
    <b v="0"/>
    <n v="21"/>
    <b v="1"/>
    <s v="film &amp; video/documentary"/>
    <m/>
    <m/>
    <x v="0"/>
    <x v="4"/>
  </r>
  <r>
    <n v="1000"/>
    <n v="1202.17"/>
    <x v="0"/>
    <x v="0"/>
    <s v="USD"/>
    <n v="1391851831"/>
    <n v="1389259831"/>
    <b v="0"/>
    <n v="25"/>
    <b v="1"/>
    <s v="film &amp; video/documentary"/>
    <m/>
    <m/>
    <x v="0"/>
    <x v="4"/>
  </r>
  <r>
    <n v="10500"/>
    <n v="10526"/>
    <x v="0"/>
    <x v="0"/>
    <s v="USD"/>
    <n v="1365395580"/>
    <n v="1364426260"/>
    <b v="0"/>
    <n v="52"/>
    <b v="1"/>
    <s v="film &amp; video/documentary"/>
    <m/>
    <m/>
    <x v="0"/>
    <x v="4"/>
  </r>
  <r>
    <n v="22400"/>
    <n v="22542"/>
    <x v="0"/>
    <x v="0"/>
    <s v="USD"/>
    <n v="1437633997"/>
    <n v="1435041997"/>
    <b v="0"/>
    <n v="104"/>
    <b v="1"/>
    <s v="film &amp; video/documentary"/>
    <m/>
    <m/>
    <x v="0"/>
    <x v="4"/>
  </r>
  <r>
    <n v="8000"/>
    <n v="8035"/>
    <x v="0"/>
    <x v="0"/>
    <s v="USD"/>
    <n v="1372536787"/>
    <n v="1367352787"/>
    <b v="0"/>
    <n v="73"/>
    <b v="1"/>
    <s v="film &amp; video/documentary"/>
    <m/>
    <m/>
    <x v="0"/>
    <x v="4"/>
  </r>
  <r>
    <n v="3300"/>
    <n v="14.5"/>
    <x v="2"/>
    <x v="0"/>
    <s v="USD"/>
    <n v="1394772031"/>
    <n v="1392183631"/>
    <b v="0"/>
    <n v="3"/>
    <b v="0"/>
    <s v="film &amp; video/animation"/>
    <m/>
    <m/>
    <x v="0"/>
    <x v="5"/>
  </r>
  <r>
    <n v="15000"/>
    <n v="301"/>
    <x v="2"/>
    <x v="0"/>
    <s v="USD"/>
    <n v="1440157656"/>
    <n v="1434973656"/>
    <b v="0"/>
    <n v="6"/>
    <b v="0"/>
    <s v="film &amp; video/animation"/>
    <m/>
    <m/>
    <x v="0"/>
    <x v="5"/>
  </r>
  <r>
    <n v="40000"/>
    <n v="430"/>
    <x v="2"/>
    <x v="0"/>
    <s v="USD"/>
    <n v="1410416097"/>
    <n v="1407824097"/>
    <b v="0"/>
    <n v="12"/>
    <b v="0"/>
    <s v="film &amp; video/animation"/>
    <m/>
    <m/>
    <x v="0"/>
    <x v="5"/>
  </r>
  <r>
    <n v="20000"/>
    <n v="153"/>
    <x v="2"/>
    <x v="0"/>
    <s v="USD"/>
    <n v="1370470430"/>
    <n v="1367878430"/>
    <b v="0"/>
    <n v="13"/>
    <b v="0"/>
    <s v="film &amp; video/animation"/>
    <m/>
    <m/>
    <x v="0"/>
    <x v="5"/>
  </r>
  <r>
    <n v="3000"/>
    <n v="203.9"/>
    <x v="2"/>
    <x v="0"/>
    <s v="USD"/>
    <n v="1332748899"/>
    <n v="1327568499"/>
    <b v="0"/>
    <n v="5"/>
    <b v="0"/>
    <s v="film &amp; video/animation"/>
    <m/>
    <m/>
    <x v="0"/>
    <x v="5"/>
  </r>
  <r>
    <n v="50000"/>
    <n v="6"/>
    <x v="2"/>
    <x v="0"/>
    <s v="USD"/>
    <n v="1448660404"/>
    <n v="1443472804"/>
    <b v="0"/>
    <n v="2"/>
    <b v="0"/>
    <s v="film &amp; video/animation"/>
    <m/>
    <m/>
    <x v="0"/>
    <x v="5"/>
  </r>
  <r>
    <n v="10000"/>
    <n v="133"/>
    <x v="2"/>
    <x v="0"/>
    <s v="USD"/>
    <n v="1456851914"/>
    <n v="1454259914"/>
    <b v="0"/>
    <n v="8"/>
    <b v="0"/>
    <s v="film &amp; video/animation"/>
    <m/>
    <m/>
    <x v="0"/>
    <x v="5"/>
  </r>
  <r>
    <n v="6500"/>
    <n v="0"/>
    <x v="2"/>
    <x v="0"/>
    <s v="USD"/>
    <n v="1445540340"/>
    <n v="1444340940"/>
    <b v="0"/>
    <n v="0"/>
    <b v="0"/>
    <s v="film &amp; video/animation"/>
    <m/>
    <m/>
    <x v="0"/>
    <x v="5"/>
  </r>
  <r>
    <n v="12000"/>
    <n v="676"/>
    <x v="2"/>
    <x v="0"/>
    <s v="USD"/>
    <n v="1402956000"/>
    <n v="1400523845"/>
    <b v="0"/>
    <n v="13"/>
    <b v="0"/>
    <s v="film &amp; video/animation"/>
    <m/>
    <m/>
    <x v="0"/>
    <x v="5"/>
  </r>
  <r>
    <n v="5000"/>
    <n v="0"/>
    <x v="2"/>
    <x v="0"/>
    <s v="USD"/>
    <n v="1259297940"/>
    <n v="1252964282"/>
    <b v="0"/>
    <n v="0"/>
    <b v="0"/>
    <s v="film &amp; video/animation"/>
    <m/>
    <m/>
    <x v="0"/>
    <x v="5"/>
  </r>
  <r>
    <n v="1000"/>
    <n v="24"/>
    <x v="2"/>
    <x v="0"/>
    <s v="USD"/>
    <n v="1378866867"/>
    <n v="1377570867"/>
    <b v="0"/>
    <n v="5"/>
    <b v="0"/>
    <s v="film &amp; video/animation"/>
    <m/>
    <m/>
    <x v="0"/>
    <x v="5"/>
  </r>
  <r>
    <n v="3000"/>
    <n v="415"/>
    <x v="2"/>
    <x v="1"/>
    <s v="GBP"/>
    <n v="1467752083"/>
    <n v="1465160083"/>
    <b v="0"/>
    <n v="8"/>
    <b v="0"/>
    <s v="film &amp; video/animation"/>
    <m/>
    <m/>
    <x v="0"/>
    <x v="5"/>
  </r>
  <r>
    <n v="6000"/>
    <n v="570"/>
    <x v="2"/>
    <x v="0"/>
    <s v="USD"/>
    <n v="1445448381"/>
    <n v="1440264381"/>
    <b v="0"/>
    <n v="8"/>
    <b v="0"/>
    <s v="film &amp; video/animation"/>
    <m/>
    <m/>
    <x v="0"/>
    <x v="5"/>
  </r>
  <r>
    <n v="3000"/>
    <n v="0"/>
    <x v="2"/>
    <x v="0"/>
    <s v="USD"/>
    <n v="1444576022"/>
    <n v="1439392022"/>
    <b v="0"/>
    <n v="0"/>
    <b v="0"/>
    <s v="film &amp; video/animation"/>
    <m/>
    <m/>
    <x v="0"/>
    <x v="5"/>
  </r>
  <r>
    <n v="2500"/>
    <n v="125"/>
    <x v="2"/>
    <x v="0"/>
    <s v="USD"/>
    <n v="1385931702"/>
    <n v="1383076902"/>
    <b v="0"/>
    <n v="2"/>
    <b v="0"/>
    <s v="film &amp; video/animation"/>
    <m/>
    <m/>
    <x v="0"/>
    <x v="5"/>
  </r>
  <r>
    <n v="110000"/>
    <n v="3"/>
    <x v="2"/>
    <x v="0"/>
    <s v="USD"/>
    <n v="1379094980"/>
    <n v="1376502980"/>
    <b v="0"/>
    <n v="3"/>
    <b v="0"/>
    <s v="film &amp; video/animation"/>
    <m/>
    <m/>
    <x v="0"/>
    <x v="5"/>
  </r>
  <r>
    <n v="1000"/>
    <n v="0"/>
    <x v="2"/>
    <x v="0"/>
    <s v="USD"/>
    <n v="1375260113"/>
    <n v="1372668113"/>
    <b v="0"/>
    <n v="0"/>
    <b v="0"/>
    <s v="film &amp; video/animation"/>
    <m/>
    <m/>
    <x v="0"/>
    <x v="5"/>
  </r>
  <r>
    <n v="7000"/>
    <n v="0"/>
    <x v="2"/>
    <x v="5"/>
    <s v="CAD"/>
    <n v="1475912326"/>
    <n v="1470728326"/>
    <b v="0"/>
    <n v="0"/>
    <b v="0"/>
    <s v="film &amp; video/animation"/>
    <m/>
    <m/>
    <x v="0"/>
    <x v="5"/>
  </r>
  <r>
    <n v="20000"/>
    <n v="1876"/>
    <x v="2"/>
    <x v="0"/>
    <s v="USD"/>
    <n v="1447830958"/>
    <n v="1445235358"/>
    <b v="0"/>
    <n v="11"/>
    <b v="0"/>
    <s v="film &amp; video/animation"/>
    <m/>
    <m/>
    <x v="0"/>
    <x v="5"/>
  </r>
  <r>
    <n v="450"/>
    <n v="0"/>
    <x v="2"/>
    <x v="0"/>
    <s v="USD"/>
    <n v="1413569818"/>
    <n v="1412705818"/>
    <b v="0"/>
    <n v="0"/>
    <b v="0"/>
    <s v="film &amp; video/animation"/>
    <m/>
    <m/>
    <x v="0"/>
    <x v="5"/>
  </r>
  <r>
    <n v="5000"/>
    <n v="5"/>
    <x v="2"/>
    <x v="0"/>
    <s v="USD"/>
    <n v="1458859153"/>
    <n v="1456270753"/>
    <b v="0"/>
    <n v="1"/>
    <b v="0"/>
    <s v="film &amp; video/animation"/>
    <m/>
    <m/>
    <x v="0"/>
    <x v="5"/>
  </r>
  <r>
    <n v="400"/>
    <n v="0"/>
    <x v="2"/>
    <x v="1"/>
    <s v="GBP"/>
    <n v="1383418996"/>
    <n v="1380826996"/>
    <b v="0"/>
    <n v="0"/>
    <b v="0"/>
    <s v="film &amp; video/animation"/>
    <m/>
    <m/>
    <x v="0"/>
    <x v="5"/>
  </r>
  <r>
    <n v="17000"/>
    <n v="6691"/>
    <x v="2"/>
    <x v="0"/>
    <s v="USD"/>
    <n v="1424380783"/>
    <n v="1421788783"/>
    <b v="0"/>
    <n v="17"/>
    <b v="0"/>
    <s v="film &amp; video/animation"/>
    <m/>
    <m/>
    <x v="0"/>
    <x v="5"/>
  </r>
  <r>
    <n v="10000"/>
    <n v="10"/>
    <x v="2"/>
    <x v="5"/>
    <s v="CAD"/>
    <n v="1391991701"/>
    <n v="1389399701"/>
    <b v="0"/>
    <n v="2"/>
    <b v="0"/>
    <s v="film &amp; video/animation"/>
    <m/>
    <m/>
    <x v="0"/>
    <x v="5"/>
  </r>
  <r>
    <n v="1000"/>
    <n v="50"/>
    <x v="2"/>
    <x v="0"/>
    <s v="USD"/>
    <n v="1329342361"/>
    <n v="1324158361"/>
    <b v="0"/>
    <n v="1"/>
    <b v="0"/>
    <s v="film &amp; video/animation"/>
    <m/>
    <m/>
    <x v="0"/>
    <x v="5"/>
  </r>
  <r>
    <n v="60000"/>
    <n v="2"/>
    <x v="2"/>
    <x v="0"/>
    <s v="USD"/>
    <n v="1432195375"/>
    <n v="1430899375"/>
    <b v="0"/>
    <n v="2"/>
    <b v="0"/>
    <s v="film &amp; video/animation"/>
    <m/>
    <m/>
    <x v="0"/>
    <x v="5"/>
  </r>
  <r>
    <n v="10500"/>
    <n v="766"/>
    <x v="2"/>
    <x v="0"/>
    <s v="USD"/>
    <n v="1425434420"/>
    <n v="1422842420"/>
    <b v="0"/>
    <n v="16"/>
    <b v="0"/>
    <s v="film &amp; video/animation"/>
    <m/>
    <m/>
    <x v="0"/>
    <x v="5"/>
  </r>
  <r>
    <n v="30000"/>
    <n v="5"/>
    <x v="2"/>
    <x v="1"/>
    <s v="GBP"/>
    <n v="1364041163"/>
    <n v="1361884763"/>
    <b v="0"/>
    <n v="1"/>
    <b v="0"/>
    <s v="film &amp; video/animation"/>
    <m/>
    <m/>
    <x v="0"/>
    <x v="5"/>
  </r>
  <r>
    <n v="2500"/>
    <n v="82.01"/>
    <x v="2"/>
    <x v="0"/>
    <s v="USD"/>
    <n v="1400091095"/>
    <n v="1398363095"/>
    <b v="0"/>
    <n v="4"/>
    <b v="0"/>
    <s v="film &amp; video/animation"/>
    <m/>
    <m/>
    <x v="0"/>
    <x v="5"/>
  </r>
  <r>
    <n v="2000"/>
    <n v="45"/>
    <x v="2"/>
    <x v="1"/>
    <s v="GBP"/>
    <n v="1382017085"/>
    <n v="1379425085"/>
    <b v="0"/>
    <n v="5"/>
    <b v="0"/>
    <s v="film &amp; video/animation"/>
    <m/>
    <m/>
    <x v="0"/>
    <x v="5"/>
  </r>
  <r>
    <n v="50000"/>
    <n v="396"/>
    <x v="2"/>
    <x v="0"/>
    <s v="USD"/>
    <n v="1392417800"/>
    <n v="1389825800"/>
    <b v="0"/>
    <n v="7"/>
    <b v="0"/>
    <s v="film &amp; video/animation"/>
    <m/>
    <m/>
    <x v="0"/>
    <x v="5"/>
  </r>
  <r>
    <n v="20000"/>
    <n v="0"/>
    <x v="2"/>
    <x v="0"/>
    <s v="USD"/>
    <n v="1390669791"/>
    <n v="1388077791"/>
    <b v="0"/>
    <n v="0"/>
    <b v="0"/>
    <s v="film &amp; video/animation"/>
    <m/>
    <m/>
    <x v="0"/>
    <x v="5"/>
  </r>
  <r>
    <n v="750"/>
    <n v="480"/>
    <x v="2"/>
    <x v="0"/>
    <s v="USD"/>
    <n v="1431536015"/>
    <n v="1428944015"/>
    <b v="0"/>
    <n v="12"/>
    <b v="0"/>
    <s v="film &amp; video/animation"/>
    <m/>
    <m/>
    <x v="0"/>
    <x v="5"/>
  </r>
  <r>
    <n v="94875"/>
    <n v="26"/>
    <x v="2"/>
    <x v="0"/>
    <s v="USD"/>
    <n v="1424375279"/>
    <n v="1422992879"/>
    <b v="0"/>
    <n v="2"/>
    <b v="0"/>
    <s v="film &amp; video/animation"/>
    <m/>
    <m/>
    <x v="0"/>
    <x v="5"/>
  </r>
  <r>
    <n v="10000"/>
    <n v="82"/>
    <x v="2"/>
    <x v="0"/>
    <s v="USD"/>
    <n v="1417007640"/>
    <n v="1414343571"/>
    <b v="0"/>
    <n v="5"/>
    <b v="0"/>
    <s v="film &amp; video/animation"/>
    <m/>
    <m/>
    <x v="0"/>
    <x v="5"/>
  </r>
  <r>
    <n v="65000"/>
    <n v="45"/>
    <x v="2"/>
    <x v="0"/>
    <s v="USD"/>
    <n v="1334622660"/>
    <n v="1330733022"/>
    <b v="0"/>
    <n v="2"/>
    <b v="0"/>
    <s v="film &amp; video/animation"/>
    <m/>
    <m/>
    <x v="0"/>
    <x v="5"/>
  </r>
  <r>
    <n v="8888"/>
    <n v="61"/>
    <x v="2"/>
    <x v="0"/>
    <s v="USD"/>
    <n v="1382414340"/>
    <n v="1380559201"/>
    <b v="0"/>
    <n v="3"/>
    <b v="0"/>
    <s v="film &amp; video/animation"/>
    <m/>
    <m/>
    <x v="0"/>
    <x v="5"/>
  </r>
  <r>
    <n v="20000"/>
    <n v="0"/>
    <x v="2"/>
    <x v="5"/>
    <s v="CAD"/>
    <n v="1408213512"/>
    <n v="1405621512"/>
    <b v="0"/>
    <n v="0"/>
    <b v="0"/>
    <s v="film &amp; video/animation"/>
    <m/>
    <m/>
    <x v="0"/>
    <x v="5"/>
  </r>
  <r>
    <n v="10000"/>
    <n v="821"/>
    <x v="2"/>
    <x v="1"/>
    <s v="GBP"/>
    <n v="1368550060"/>
    <n v="1365958060"/>
    <b v="0"/>
    <n v="49"/>
    <b v="0"/>
    <s v="film &amp; video/animation"/>
    <m/>
    <m/>
    <x v="0"/>
    <x v="5"/>
  </r>
  <r>
    <n v="39000"/>
    <n v="25"/>
    <x v="2"/>
    <x v="0"/>
    <s v="USD"/>
    <n v="1321201327"/>
    <n v="1316013727"/>
    <b v="0"/>
    <n v="1"/>
    <b v="0"/>
    <s v="film &amp; video/animation"/>
    <m/>
    <m/>
    <x v="0"/>
    <x v="5"/>
  </r>
  <r>
    <n v="8500"/>
    <n v="25"/>
    <x v="2"/>
    <x v="0"/>
    <s v="USD"/>
    <n v="1401595200"/>
    <n v="1398862875"/>
    <b v="0"/>
    <n v="2"/>
    <b v="0"/>
    <s v="film &amp; video/animation"/>
    <m/>
    <m/>
    <x v="0"/>
    <x v="5"/>
  </r>
  <r>
    <n v="550"/>
    <n v="0"/>
    <x v="2"/>
    <x v="1"/>
    <s v="GBP"/>
    <n v="1370204367"/>
    <n v="1368476367"/>
    <b v="0"/>
    <n v="0"/>
    <b v="0"/>
    <s v="film &amp; video/animation"/>
    <m/>
    <m/>
    <x v="0"/>
    <x v="5"/>
  </r>
  <r>
    <n v="100000"/>
    <n v="0"/>
    <x v="2"/>
    <x v="0"/>
    <s v="USD"/>
    <n v="1312945341"/>
    <n v="1307761341"/>
    <b v="0"/>
    <n v="0"/>
    <b v="0"/>
    <s v="film &amp; video/animation"/>
    <m/>
    <m/>
    <x v="0"/>
    <x v="5"/>
  </r>
  <r>
    <n v="55000"/>
    <n v="1250"/>
    <x v="2"/>
    <x v="0"/>
    <s v="USD"/>
    <n v="1316883753"/>
    <n v="1311699753"/>
    <b v="0"/>
    <n v="11"/>
    <b v="0"/>
    <s v="film &amp; video/animation"/>
    <m/>
    <m/>
    <x v="0"/>
    <x v="5"/>
  </r>
  <r>
    <n v="1010"/>
    <n v="1"/>
    <x v="2"/>
    <x v="12"/>
    <s v="EUR"/>
    <n v="1463602935"/>
    <n v="1461874935"/>
    <b v="0"/>
    <n v="1"/>
    <b v="0"/>
    <s v="film &amp; video/animation"/>
    <m/>
    <m/>
    <x v="0"/>
    <x v="5"/>
  </r>
  <r>
    <n v="512"/>
    <n v="138"/>
    <x v="2"/>
    <x v="0"/>
    <s v="USD"/>
    <n v="1403837574"/>
    <n v="1402455174"/>
    <b v="0"/>
    <n v="8"/>
    <b v="0"/>
    <s v="film &amp; video/animation"/>
    <m/>
    <m/>
    <x v="0"/>
    <x v="5"/>
  </r>
  <r>
    <n v="10000"/>
    <n v="76"/>
    <x v="2"/>
    <x v="0"/>
    <s v="USD"/>
    <n v="1347057464"/>
    <n v="1344465464"/>
    <b v="0"/>
    <n v="5"/>
    <b v="0"/>
    <s v="film &amp; video/animation"/>
    <m/>
    <m/>
    <x v="0"/>
    <x v="5"/>
  </r>
  <r>
    <n v="20000"/>
    <n v="4315"/>
    <x v="2"/>
    <x v="0"/>
    <s v="USD"/>
    <n v="1348849134"/>
    <n v="1344961134"/>
    <b v="0"/>
    <n v="39"/>
    <b v="0"/>
    <s v="film &amp; video/animation"/>
    <m/>
    <m/>
    <x v="0"/>
    <x v="5"/>
  </r>
  <r>
    <n v="7500"/>
    <n v="0"/>
    <x v="2"/>
    <x v="0"/>
    <s v="USD"/>
    <n v="1341978665"/>
    <n v="1336795283"/>
    <b v="0"/>
    <n v="0"/>
    <b v="0"/>
    <s v="film &amp; video/animation"/>
    <m/>
    <m/>
    <x v="0"/>
    <x v="5"/>
  </r>
  <r>
    <n v="6000"/>
    <n v="0"/>
    <x v="2"/>
    <x v="1"/>
    <s v="GBP"/>
    <n v="1409960724"/>
    <n v="1404776724"/>
    <b v="0"/>
    <n v="0"/>
    <b v="0"/>
    <s v="film &amp; video/animation"/>
    <m/>
    <m/>
    <x v="0"/>
    <x v="5"/>
  </r>
  <r>
    <n v="5000"/>
    <n v="51"/>
    <x v="2"/>
    <x v="0"/>
    <s v="USD"/>
    <n v="1389844800"/>
    <n v="1385524889"/>
    <b v="0"/>
    <n v="2"/>
    <b v="0"/>
    <s v="film &amp; video/animation"/>
    <m/>
    <m/>
    <x v="0"/>
    <x v="5"/>
  </r>
  <r>
    <n v="55000"/>
    <n v="6541"/>
    <x v="2"/>
    <x v="0"/>
    <s v="USD"/>
    <n v="1397924379"/>
    <n v="1394039979"/>
    <b v="0"/>
    <n v="170"/>
    <b v="0"/>
    <s v="film &amp; video/animation"/>
    <m/>
    <m/>
    <x v="0"/>
    <x v="5"/>
  </r>
  <r>
    <n v="800"/>
    <n v="141"/>
    <x v="2"/>
    <x v="0"/>
    <s v="USD"/>
    <n v="1408831718"/>
    <n v="1406239718"/>
    <b v="0"/>
    <n v="5"/>
    <b v="0"/>
    <s v="film &amp; video/animation"/>
    <m/>
    <m/>
    <x v="0"/>
    <x v="5"/>
  </r>
  <r>
    <n v="30000"/>
    <n v="861"/>
    <x v="2"/>
    <x v="0"/>
    <s v="USD"/>
    <n v="1410972319"/>
    <n v="1408380319"/>
    <b v="0"/>
    <n v="14"/>
    <b v="0"/>
    <s v="film &amp; video/animation"/>
    <m/>
    <m/>
    <x v="0"/>
    <x v="5"/>
  </r>
  <r>
    <n v="3300"/>
    <n v="1"/>
    <x v="2"/>
    <x v="0"/>
    <s v="USD"/>
    <n v="1487318029"/>
    <n v="1484726029"/>
    <b v="0"/>
    <n v="1"/>
    <b v="0"/>
    <s v="film &amp; video/animation"/>
    <m/>
    <m/>
    <x v="0"/>
    <x v="5"/>
  </r>
  <r>
    <n v="2000"/>
    <n v="0"/>
    <x v="2"/>
    <x v="0"/>
    <s v="USD"/>
    <n v="1430877843"/>
    <n v="1428285843"/>
    <b v="0"/>
    <n v="0"/>
    <b v="0"/>
    <s v="film &amp; video/animation"/>
    <m/>
    <m/>
    <x v="0"/>
    <x v="5"/>
  </r>
  <r>
    <n v="220000"/>
    <n v="4906.59"/>
    <x v="2"/>
    <x v="0"/>
    <s v="USD"/>
    <n v="1401767940"/>
    <n v="1398727441"/>
    <b v="0"/>
    <n v="124"/>
    <b v="0"/>
    <s v="film &amp; video/animation"/>
    <m/>
    <m/>
    <x v="0"/>
    <x v="5"/>
  </r>
  <r>
    <n v="1500"/>
    <n v="0"/>
    <x v="2"/>
    <x v="0"/>
    <s v="USD"/>
    <n v="1337371334"/>
    <n v="1332187334"/>
    <b v="0"/>
    <n v="0"/>
    <b v="0"/>
    <s v="film &amp; video/animation"/>
    <m/>
    <m/>
    <x v="0"/>
    <x v="5"/>
  </r>
  <r>
    <n v="10000"/>
    <n v="0"/>
    <x v="2"/>
    <x v="0"/>
    <s v="USD"/>
    <n v="1427921509"/>
    <n v="1425333109"/>
    <b v="0"/>
    <n v="0"/>
    <b v="0"/>
    <s v="film &amp; video/animation"/>
    <m/>
    <m/>
    <x v="0"/>
    <x v="5"/>
  </r>
  <r>
    <n v="15000"/>
    <n v="4884"/>
    <x v="2"/>
    <x v="0"/>
    <s v="USD"/>
    <n v="1416566835"/>
    <n v="1411379235"/>
    <b v="0"/>
    <n v="55"/>
    <b v="0"/>
    <s v="film &amp; video/animation"/>
    <m/>
    <m/>
    <x v="0"/>
    <x v="5"/>
  </r>
  <r>
    <n v="40000"/>
    <n v="7764"/>
    <x v="2"/>
    <x v="0"/>
    <s v="USD"/>
    <n v="1376049615"/>
    <n v="1373457615"/>
    <b v="0"/>
    <n v="140"/>
    <b v="0"/>
    <s v="film &amp; video/animation"/>
    <m/>
    <m/>
    <x v="0"/>
    <x v="5"/>
  </r>
  <r>
    <n v="30000"/>
    <n v="1830"/>
    <x v="2"/>
    <x v="0"/>
    <s v="USD"/>
    <n v="1349885289"/>
    <n v="1347293289"/>
    <b v="0"/>
    <n v="21"/>
    <b v="0"/>
    <s v="film &amp; video/animation"/>
    <m/>
    <m/>
    <x v="0"/>
    <x v="5"/>
  </r>
  <r>
    <n v="10000"/>
    <n v="10"/>
    <x v="2"/>
    <x v="0"/>
    <s v="USD"/>
    <n v="1460644440"/>
    <n v="1458336690"/>
    <b v="0"/>
    <n v="1"/>
    <b v="0"/>
    <s v="film &amp; video/animation"/>
    <m/>
    <m/>
    <x v="0"/>
    <x v="5"/>
  </r>
  <r>
    <n v="15000"/>
    <n v="7530"/>
    <x v="2"/>
    <x v="1"/>
    <s v="GBP"/>
    <n v="1359434672"/>
    <n v="1354250672"/>
    <b v="0"/>
    <n v="147"/>
    <b v="0"/>
    <s v="film &amp; video/animation"/>
    <m/>
    <m/>
    <x v="0"/>
    <x v="5"/>
  </r>
  <r>
    <n v="80000"/>
    <n v="149"/>
    <x v="2"/>
    <x v="1"/>
    <s v="GBP"/>
    <n v="1446766372"/>
    <n v="1443220372"/>
    <b v="0"/>
    <n v="11"/>
    <b v="0"/>
    <s v="film &amp; video/animation"/>
    <m/>
    <m/>
    <x v="0"/>
    <x v="5"/>
  </r>
  <r>
    <n v="37956"/>
    <n v="8315.01"/>
    <x v="2"/>
    <x v="1"/>
    <s v="GBP"/>
    <n v="1368792499"/>
    <n v="1366200499"/>
    <b v="0"/>
    <n v="125"/>
    <b v="0"/>
    <s v="film &amp; video/animation"/>
    <m/>
    <m/>
    <x v="0"/>
    <x v="5"/>
  </r>
  <r>
    <n v="550000"/>
    <n v="50"/>
    <x v="2"/>
    <x v="2"/>
    <s v="AUD"/>
    <n v="1401662239"/>
    <n v="1399070239"/>
    <b v="0"/>
    <n v="1"/>
    <b v="0"/>
    <s v="film &amp; video/animation"/>
    <m/>
    <m/>
    <x v="0"/>
    <x v="5"/>
  </r>
  <r>
    <n v="50000"/>
    <n v="0"/>
    <x v="2"/>
    <x v="5"/>
    <s v="CAD"/>
    <n v="1482678994"/>
    <n v="1477491394"/>
    <b v="0"/>
    <n v="0"/>
    <b v="0"/>
    <s v="film &amp; video/animation"/>
    <m/>
    <m/>
    <x v="0"/>
    <x v="5"/>
  </r>
  <r>
    <n v="12000"/>
    <n v="0"/>
    <x v="2"/>
    <x v="0"/>
    <s v="USD"/>
    <n v="1483924700"/>
    <n v="1481332700"/>
    <b v="0"/>
    <n v="0"/>
    <b v="0"/>
    <s v="film &amp; video/animation"/>
    <m/>
    <m/>
    <x v="0"/>
    <x v="5"/>
  </r>
  <r>
    <n v="74997"/>
    <n v="215"/>
    <x v="2"/>
    <x v="0"/>
    <s v="USD"/>
    <n v="1325763180"/>
    <n v="1323084816"/>
    <b v="0"/>
    <n v="3"/>
    <b v="0"/>
    <s v="film &amp; video/animation"/>
    <m/>
    <m/>
    <x v="0"/>
    <x v="5"/>
  </r>
  <r>
    <n v="1000"/>
    <n v="0"/>
    <x v="2"/>
    <x v="0"/>
    <s v="USD"/>
    <n v="1345677285"/>
    <n v="1343085285"/>
    <b v="0"/>
    <n v="0"/>
    <b v="0"/>
    <s v="film &amp; video/animation"/>
    <m/>
    <m/>
    <x v="0"/>
    <x v="5"/>
  </r>
  <r>
    <n v="10000"/>
    <n v="0"/>
    <x v="2"/>
    <x v="0"/>
    <s v="USD"/>
    <n v="1453937699"/>
    <n v="1451345699"/>
    <b v="0"/>
    <n v="0"/>
    <b v="0"/>
    <s v="film &amp; video/animation"/>
    <m/>
    <m/>
    <x v="0"/>
    <x v="5"/>
  </r>
  <r>
    <n v="10000000"/>
    <n v="0"/>
    <x v="2"/>
    <x v="11"/>
    <s v="SEK"/>
    <n v="1476319830"/>
    <n v="1471135830"/>
    <b v="0"/>
    <n v="0"/>
    <b v="0"/>
    <s v="film &amp; video/animation"/>
    <m/>
    <m/>
    <x v="0"/>
    <x v="5"/>
  </r>
  <r>
    <n v="30000"/>
    <n v="0"/>
    <x v="2"/>
    <x v="1"/>
    <s v="GBP"/>
    <n v="1432142738"/>
    <n v="1429550738"/>
    <b v="0"/>
    <n v="0"/>
    <b v="0"/>
    <s v="film &amp; video/animation"/>
    <m/>
    <m/>
    <x v="0"/>
    <x v="5"/>
  </r>
  <r>
    <n v="20000"/>
    <n v="31"/>
    <x v="2"/>
    <x v="0"/>
    <s v="USD"/>
    <n v="1404356400"/>
    <n v="1402343765"/>
    <b v="0"/>
    <n v="3"/>
    <b v="0"/>
    <s v="film &amp; video/animation"/>
    <m/>
    <m/>
    <x v="0"/>
    <x v="5"/>
  </r>
  <r>
    <n v="7000"/>
    <n v="0"/>
    <x v="2"/>
    <x v="0"/>
    <s v="USD"/>
    <n v="1437076305"/>
    <n v="1434484305"/>
    <b v="0"/>
    <n v="0"/>
    <b v="0"/>
    <s v="film &amp; video/animation"/>
    <m/>
    <m/>
    <x v="0"/>
    <x v="5"/>
  </r>
  <r>
    <n v="60000"/>
    <n v="1"/>
    <x v="2"/>
    <x v="0"/>
    <s v="USD"/>
    <n v="1392070874"/>
    <n v="1386886874"/>
    <b v="0"/>
    <n v="1"/>
    <b v="0"/>
    <s v="film &amp; video/animation"/>
    <m/>
    <m/>
    <x v="0"/>
    <x v="5"/>
  </r>
  <r>
    <n v="4480"/>
    <n v="30"/>
    <x v="2"/>
    <x v="0"/>
    <s v="USD"/>
    <n v="1419483600"/>
    <n v="1414889665"/>
    <b v="0"/>
    <n v="3"/>
    <b v="0"/>
    <s v="film &amp; video/animation"/>
    <m/>
    <m/>
    <x v="0"/>
    <x v="5"/>
  </r>
  <r>
    <n v="65108"/>
    <n v="2994"/>
    <x v="2"/>
    <x v="0"/>
    <s v="USD"/>
    <n v="1324664249"/>
    <n v="1321035449"/>
    <b v="0"/>
    <n v="22"/>
    <b v="0"/>
    <s v="film &amp; video/animation"/>
    <m/>
    <m/>
    <x v="0"/>
    <x v="5"/>
  </r>
  <r>
    <n v="20000"/>
    <n v="1910"/>
    <x v="2"/>
    <x v="0"/>
    <s v="USD"/>
    <n v="1255381140"/>
    <n v="1250630968"/>
    <b v="0"/>
    <n v="26"/>
    <b v="0"/>
    <s v="film &amp; video/animation"/>
    <m/>
    <m/>
    <x v="0"/>
    <x v="5"/>
  </r>
  <r>
    <n v="6500"/>
    <n v="215"/>
    <x v="2"/>
    <x v="0"/>
    <s v="USD"/>
    <n v="1273356960"/>
    <n v="1268255751"/>
    <b v="0"/>
    <n v="4"/>
    <b v="0"/>
    <s v="film &amp; video/animation"/>
    <m/>
    <m/>
    <x v="0"/>
    <x v="5"/>
  </r>
  <r>
    <n v="10000"/>
    <n v="0"/>
    <x v="2"/>
    <x v="0"/>
    <s v="USD"/>
    <n v="1310189851"/>
    <n v="1307597851"/>
    <b v="0"/>
    <n v="0"/>
    <b v="0"/>
    <s v="film &amp; video/animation"/>
    <m/>
    <m/>
    <x v="0"/>
    <x v="5"/>
  </r>
  <r>
    <n v="20000"/>
    <n v="230"/>
    <x v="2"/>
    <x v="0"/>
    <s v="USD"/>
    <n v="1332073025"/>
    <n v="1329484625"/>
    <b v="0"/>
    <n v="4"/>
    <b v="0"/>
    <s v="film &amp; video/animation"/>
    <m/>
    <m/>
    <x v="0"/>
    <x v="5"/>
  </r>
  <r>
    <n v="6500"/>
    <n v="114"/>
    <x v="2"/>
    <x v="1"/>
    <s v="GBP"/>
    <n v="1421498303"/>
    <n v="1418906303"/>
    <b v="0"/>
    <n v="9"/>
    <b v="0"/>
    <s v="film &amp; video/animation"/>
    <m/>
    <m/>
    <x v="0"/>
    <x v="5"/>
  </r>
  <r>
    <n v="24500"/>
    <n v="335"/>
    <x v="2"/>
    <x v="0"/>
    <s v="USD"/>
    <n v="1334097387"/>
    <n v="1328916987"/>
    <b v="0"/>
    <n v="5"/>
    <b v="0"/>
    <s v="film &amp; video/animation"/>
    <m/>
    <m/>
    <x v="0"/>
    <x v="5"/>
  </r>
  <r>
    <n v="12000"/>
    <n v="52"/>
    <x v="2"/>
    <x v="0"/>
    <s v="USD"/>
    <n v="1451010086"/>
    <n v="1447122086"/>
    <b v="0"/>
    <n v="14"/>
    <b v="0"/>
    <s v="film &amp; video/animation"/>
    <m/>
    <m/>
    <x v="0"/>
    <x v="5"/>
  </r>
  <r>
    <n v="200000"/>
    <n v="250"/>
    <x v="2"/>
    <x v="0"/>
    <s v="USD"/>
    <n v="1376140520"/>
    <n v="1373548520"/>
    <b v="0"/>
    <n v="1"/>
    <b v="0"/>
    <s v="film &amp; video/animation"/>
    <m/>
    <m/>
    <x v="0"/>
    <x v="5"/>
  </r>
  <r>
    <n v="20000"/>
    <n v="640"/>
    <x v="2"/>
    <x v="0"/>
    <s v="USD"/>
    <n v="1350687657"/>
    <n v="1346799657"/>
    <b v="0"/>
    <n v="10"/>
    <b v="0"/>
    <s v="film &amp; video/animation"/>
    <m/>
    <m/>
    <x v="0"/>
    <x v="5"/>
  </r>
  <r>
    <n v="50000"/>
    <n v="400"/>
    <x v="2"/>
    <x v="0"/>
    <s v="USD"/>
    <n v="1337955240"/>
    <n v="1332808501"/>
    <b v="0"/>
    <n v="3"/>
    <b v="0"/>
    <s v="film &amp; video/animation"/>
    <m/>
    <m/>
    <x v="0"/>
    <x v="5"/>
  </r>
  <r>
    <n v="5000"/>
    <n v="10"/>
    <x v="2"/>
    <x v="1"/>
    <s v="GBP"/>
    <n v="1435504170"/>
    <n v="1432912170"/>
    <b v="0"/>
    <n v="1"/>
    <b v="0"/>
    <s v="film &amp; video/animation"/>
    <m/>
    <m/>
    <x v="0"/>
    <x v="5"/>
  </r>
  <r>
    <n v="14000"/>
    <n v="0"/>
    <x v="2"/>
    <x v="0"/>
    <s v="USD"/>
    <n v="1456805639"/>
    <n v="1454213639"/>
    <b v="0"/>
    <n v="0"/>
    <b v="0"/>
    <s v="film &amp; video/animation"/>
    <m/>
    <m/>
    <x v="0"/>
    <x v="5"/>
  </r>
  <r>
    <n v="5000"/>
    <n v="150"/>
    <x v="2"/>
    <x v="0"/>
    <s v="USD"/>
    <n v="1365228982"/>
    <n v="1362640582"/>
    <b v="0"/>
    <n v="5"/>
    <b v="0"/>
    <s v="film &amp; video/animation"/>
    <m/>
    <m/>
    <x v="0"/>
    <x v="5"/>
  </r>
  <r>
    <n v="8000"/>
    <n v="11"/>
    <x v="2"/>
    <x v="0"/>
    <s v="USD"/>
    <n v="1479667727"/>
    <n v="1475776127"/>
    <b v="0"/>
    <n v="2"/>
    <b v="0"/>
    <s v="film &amp; video/animation"/>
    <m/>
    <m/>
    <x v="0"/>
    <x v="5"/>
  </r>
  <r>
    <n v="50000"/>
    <n v="6962"/>
    <x v="2"/>
    <x v="0"/>
    <s v="USD"/>
    <n v="1471244400"/>
    <n v="1467387705"/>
    <b v="0"/>
    <n v="68"/>
    <b v="0"/>
    <s v="film &amp; video/animation"/>
    <m/>
    <m/>
    <x v="0"/>
    <x v="5"/>
  </r>
  <r>
    <n v="1500"/>
    <n v="50"/>
    <x v="2"/>
    <x v="5"/>
    <s v="CAD"/>
    <n v="1407595447"/>
    <n v="1405003447"/>
    <b v="0"/>
    <n v="3"/>
    <b v="0"/>
    <s v="film &amp; video/animation"/>
    <m/>
    <m/>
    <x v="0"/>
    <x v="5"/>
  </r>
  <r>
    <n v="97000"/>
    <n v="24651"/>
    <x v="2"/>
    <x v="0"/>
    <s v="USD"/>
    <n v="1451389601"/>
    <n v="1447933601"/>
    <b v="0"/>
    <n v="34"/>
    <b v="0"/>
    <s v="film &amp; video/animation"/>
    <m/>
    <m/>
    <x v="0"/>
    <x v="5"/>
  </r>
  <r>
    <n v="5000"/>
    <n v="0"/>
    <x v="2"/>
    <x v="1"/>
    <s v="GBP"/>
    <n v="1432752080"/>
    <n v="1427568080"/>
    <b v="0"/>
    <n v="0"/>
    <b v="0"/>
    <s v="film &amp; video/animation"/>
    <m/>
    <m/>
    <x v="0"/>
    <x v="5"/>
  </r>
  <r>
    <n v="15000"/>
    <n v="205"/>
    <x v="2"/>
    <x v="0"/>
    <s v="USD"/>
    <n v="1486046761"/>
    <n v="1483454761"/>
    <b v="0"/>
    <n v="3"/>
    <b v="0"/>
    <s v="film &amp; video/animation"/>
    <m/>
    <m/>
    <x v="0"/>
    <x v="5"/>
  </r>
  <r>
    <n v="7175"/>
    <n v="0"/>
    <x v="2"/>
    <x v="0"/>
    <s v="USD"/>
    <n v="1441550760"/>
    <n v="1438958824"/>
    <b v="0"/>
    <n v="0"/>
    <b v="0"/>
    <s v="film &amp; video/animation"/>
    <m/>
    <m/>
    <x v="0"/>
    <x v="5"/>
  </r>
  <r>
    <n v="12001"/>
    <n v="2746"/>
    <x v="2"/>
    <x v="0"/>
    <s v="USD"/>
    <n v="1354699421"/>
    <n v="1352107421"/>
    <b v="0"/>
    <n v="70"/>
    <b v="0"/>
    <s v="film &amp; video/animation"/>
    <m/>
    <m/>
    <x v="0"/>
    <x v="5"/>
  </r>
  <r>
    <n v="5000"/>
    <n v="5105"/>
    <x v="0"/>
    <x v="1"/>
    <s v="GBP"/>
    <n v="1449766261"/>
    <n v="1447174261"/>
    <b v="0"/>
    <n v="34"/>
    <b v="1"/>
    <s v="theater/plays"/>
    <m/>
    <m/>
    <x v="1"/>
    <x v="6"/>
  </r>
  <r>
    <n v="5000"/>
    <n v="5232"/>
    <x v="0"/>
    <x v="0"/>
    <s v="USD"/>
    <n v="1477976340"/>
    <n v="1475460819"/>
    <b v="0"/>
    <n v="56"/>
    <b v="1"/>
    <s v="theater/plays"/>
    <m/>
    <m/>
    <x v="1"/>
    <x v="6"/>
  </r>
  <r>
    <n v="3000"/>
    <n v="3440"/>
    <x v="0"/>
    <x v="0"/>
    <s v="USD"/>
    <n v="1458518325"/>
    <n v="1456793925"/>
    <b v="0"/>
    <n v="31"/>
    <b v="1"/>
    <s v="theater/plays"/>
    <m/>
    <m/>
    <x v="1"/>
    <x v="6"/>
  </r>
  <r>
    <n v="5000"/>
    <n v="6030"/>
    <x v="0"/>
    <x v="0"/>
    <s v="USD"/>
    <n v="1442805076"/>
    <n v="1440213076"/>
    <b v="0"/>
    <n v="84"/>
    <b v="1"/>
    <s v="theater/plays"/>
    <m/>
    <m/>
    <x v="1"/>
    <x v="6"/>
  </r>
  <r>
    <n v="3500"/>
    <n v="3803.55"/>
    <x v="0"/>
    <x v="1"/>
    <s v="GBP"/>
    <n v="1464801169"/>
    <n v="1462209169"/>
    <b v="0"/>
    <n v="130"/>
    <b v="1"/>
    <s v="theater/plays"/>
    <m/>
    <m/>
    <x v="1"/>
    <x v="6"/>
  </r>
  <r>
    <n v="12000"/>
    <n v="12000"/>
    <x v="0"/>
    <x v="0"/>
    <s v="USD"/>
    <n v="1410601041"/>
    <n v="1406713041"/>
    <b v="0"/>
    <n v="12"/>
    <b v="1"/>
    <s v="theater/plays"/>
    <m/>
    <m/>
    <x v="1"/>
    <x v="6"/>
  </r>
  <r>
    <n v="1500"/>
    <n v="1710"/>
    <x v="0"/>
    <x v="1"/>
    <s v="GBP"/>
    <n v="1438966800"/>
    <n v="1436278344"/>
    <b v="0"/>
    <n v="23"/>
    <b v="1"/>
    <s v="theater/plays"/>
    <m/>
    <m/>
    <x v="1"/>
    <x v="6"/>
  </r>
  <r>
    <n v="10000"/>
    <n v="10085"/>
    <x v="0"/>
    <x v="0"/>
    <s v="USD"/>
    <n v="1487347500"/>
    <n v="1484715366"/>
    <b v="0"/>
    <n v="158"/>
    <b v="1"/>
    <s v="theater/plays"/>
    <m/>
    <m/>
    <x v="1"/>
    <x v="6"/>
  </r>
  <r>
    <n v="1150"/>
    <n v="1330"/>
    <x v="0"/>
    <x v="0"/>
    <s v="USD"/>
    <n v="1434921600"/>
    <n v="1433109907"/>
    <b v="0"/>
    <n v="30"/>
    <b v="1"/>
    <s v="theater/plays"/>
    <m/>
    <m/>
    <x v="1"/>
    <x v="6"/>
  </r>
  <r>
    <n v="1200"/>
    <n v="1565"/>
    <x v="0"/>
    <x v="5"/>
    <s v="CAD"/>
    <n v="1484110800"/>
    <n v="1482281094"/>
    <b v="0"/>
    <n v="18"/>
    <b v="1"/>
    <s v="theater/plays"/>
    <m/>
    <m/>
    <x v="1"/>
    <x v="6"/>
  </r>
  <r>
    <n v="3405"/>
    <n v="3670"/>
    <x v="0"/>
    <x v="0"/>
    <s v="USD"/>
    <n v="1435111200"/>
    <n v="1433254268"/>
    <b v="0"/>
    <n v="29"/>
    <b v="1"/>
    <s v="theater/plays"/>
    <m/>
    <m/>
    <x v="1"/>
    <x v="6"/>
  </r>
  <r>
    <n v="4000"/>
    <n v="4000"/>
    <x v="0"/>
    <x v="0"/>
    <s v="USD"/>
    <n v="1481957940"/>
    <n v="1478050429"/>
    <b v="0"/>
    <n v="31"/>
    <b v="1"/>
    <s v="theater/plays"/>
    <m/>
    <m/>
    <x v="1"/>
    <x v="6"/>
  </r>
  <r>
    <n v="10000"/>
    <n v="12325"/>
    <x v="0"/>
    <x v="0"/>
    <s v="USD"/>
    <n v="1463098208"/>
    <n v="1460506208"/>
    <b v="0"/>
    <n v="173"/>
    <b v="1"/>
    <s v="theater/plays"/>
    <m/>
    <m/>
    <x v="1"/>
    <x v="6"/>
  </r>
  <r>
    <n v="2000"/>
    <n v="2004"/>
    <x v="0"/>
    <x v="1"/>
    <s v="GBP"/>
    <n v="1463394365"/>
    <n v="1461320765"/>
    <b v="0"/>
    <n v="17"/>
    <b v="1"/>
    <s v="theater/plays"/>
    <m/>
    <m/>
    <x v="1"/>
    <x v="6"/>
  </r>
  <r>
    <n v="15000"/>
    <n v="15700"/>
    <x v="0"/>
    <x v="10"/>
    <s v="NOK"/>
    <n v="1446418800"/>
    <n v="1443036470"/>
    <b v="0"/>
    <n v="48"/>
    <b v="1"/>
    <s v="theater/plays"/>
    <m/>
    <m/>
    <x v="1"/>
    <x v="6"/>
  </r>
  <r>
    <n v="2000"/>
    <n v="2050"/>
    <x v="0"/>
    <x v="1"/>
    <s v="GBP"/>
    <n v="1483707905"/>
    <n v="1481115905"/>
    <b v="0"/>
    <n v="59"/>
    <b v="1"/>
    <s v="theater/plays"/>
    <m/>
    <m/>
    <x v="1"/>
    <x v="6"/>
  </r>
  <r>
    <n v="3300"/>
    <n v="3902.5"/>
    <x v="0"/>
    <x v="1"/>
    <s v="GBP"/>
    <n v="1438624800"/>
    <n v="1435133807"/>
    <b v="0"/>
    <n v="39"/>
    <b v="1"/>
    <s v="theater/plays"/>
    <m/>
    <m/>
    <x v="1"/>
    <x v="6"/>
  </r>
  <r>
    <n v="2000"/>
    <n v="2410"/>
    <x v="0"/>
    <x v="0"/>
    <s v="USD"/>
    <n v="1446665191"/>
    <n v="1444069591"/>
    <b v="0"/>
    <n v="59"/>
    <b v="1"/>
    <s v="theater/plays"/>
    <m/>
    <m/>
    <x v="1"/>
    <x v="6"/>
  </r>
  <r>
    <n v="5000"/>
    <n v="15121"/>
    <x v="0"/>
    <x v="0"/>
    <s v="USD"/>
    <n v="1463166263"/>
    <n v="1460574263"/>
    <b v="0"/>
    <n v="60"/>
    <b v="1"/>
    <s v="theater/plays"/>
    <m/>
    <m/>
    <x v="1"/>
    <x v="6"/>
  </r>
  <r>
    <n v="500"/>
    <n v="503.22"/>
    <x v="0"/>
    <x v="1"/>
    <s v="GBP"/>
    <n v="1467681107"/>
    <n v="1465866707"/>
    <b v="0"/>
    <n v="20"/>
    <b v="1"/>
    <s v="theater/plays"/>
    <m/>
    <m/>
    <x v="1"/>
    <x v="6"/>
  </r>
  <r>
    <n v="15000"/>
    <n v="1"/>
    <x v="2"/>
    <x v="0"/>
    <s v="USD"/>
    <n v="1423078606"/>
    <n v="1420486606"/>
    <b v="0"/>
    <n v="1"/>
    <b v="0"/>
    <s v="technology/web"/>
    <m/>
    <m/>
    <x v="2"/>
    <x v="7"/>
  </r>
  <r>
    <n v="4500"/>
    <n v="25"/>
    <x v="2"/>
    <x v="0"/>
    <s v="USD"/>
    <n v="1446080834"/>
    <n v="1443488834"/>
    <b v="0"/>
    <n v="1"/>
    <b v="0"/>
    <s v="technology/web"/>
    <m/>
    <m/>
    <x v="2"/>
    <x v="7"/>
  </r>
  <r>
    <n v="250000"/>
    <n v="1"/>
    <x v="2"/>
    <x v="0"/>
    <s v="USD"/>
    <n v="1462293716"/>
    <n v="1457113316"/>
    <b v="0"/>
    <n v="1"/>
    <b v="0"/>
    <s v="technology/web"/>
    <m/>
    <m/>
    <x v="2"/>
    <x v="7"/>
  </r>
  <r>
    <n v="22000"/>
    <n v="70"/>
    <x v="2"/>
    <x v="2"/>
    <s v="AUD"/>
    <n v="1414807962"/>
    <n v="1412215962"/>
    <b v="0"/>
    <n v="2"/>
    <b v="0"/>
    <s v="technology/web"/>
    <m/>
    <m/>
    <x v="2"/>
    <x v="7"/>
  </r>
  <r>
    <n v="500"/>
    <n v="6"/>
    <x v="2"/>
    <x v="0"/>
    <s v="USD"/>
    <n v="1467647160"/>
    <n v="1465055160"/>
    <b v="0"/>
    <n v="2"/>
    <b v="0"/>
    <s v="technology/web"/>
    <m/>
    <m/>
    <x v="2"/>
    <x v="7"/>
  </r>
  <r>
    <n v="50000"/>
    <n v="13692"/>
    <x v="2"/>
    <x v="6"/>
    <s v="EUR"/>
    <n v="1447600389"/>
    <n v="1444140789"/>
    <b v="0"/>
    <n v="34"/>
    <b v="0"/>
    <s v="technology/web"/>
    <m/>
    <m/>
    <x v="2"/>
    <x v="7"/>
  </r>
  <r>
    <n v="60000"/>
    <n v="52"/>
    <x v="2"/>
    <x v="0"/>
    <s v="USD"/>
    <n v="1445097715"/>
    <n v="1441209715"/>
    <b v="0"/>
    <n v="2"/>
    <b v="0"/>
    <s v="technology/web"/>
    <m/>
    <m/>
    <x v="2"/>
    <x v="7"/>
  </r>
  <r>
    <n v="7500"/>
    <n v="0"/>
    <x v="2"/>
    <x v="1"/>
    <s v="GBP"/>
    <n v="1455122564"/>
    <n v="1452530564"/>
    <b v="0"/>
    <n v="0"/>
    <b v="0"/>
    <s v="technology/web"/>
    <m/>
    <m/>
    <x v="2"/>
    <x v="7"/>
  </r>
  <r>
    <n v="10000"/>
    <n v="9"/>
    <x v="2"/>
    <x v="1"/>
    <s v="GBP"/>
    <n v="1446154848"/>
    <n v="1443562848"/>
    <b v="0"/>
    <n v="1"/>
    <b v="0"/>
    <s v="technology/web"/>
    <m/>
    <m/>
    <x v="2"/>
    <x v="7"/>
  </r>
  <r>
    <n v="2500"/>
    <n v="68"/>
    <x v="2"/>
    <x v="1"/>
    <s v="GBP"/>
    <n v="1436368622"/>
    <n v="1433776622"/>
    <b v="0"/>
    <n v="8"/>
    <b v="0"/>
    <s v="technology/web"/>
    <m/>
    <m/>
    <x v="2"/>
    <x v="7"/>
  </r>
  <r>
    <n v="5000"/>
    <n v="35"/>
    <x v="2"/>
    <x v="5"/>
    <s v="CAD"/>
    <n v="1485838800"/>
    <n v="1484756245"/>
    <b v="0"/>
    <n v="4"/>
    <b v="0"/>
    <s v="technology/web"/>
    <m/>
    <m/>
    <x v="2"/>
    <x v="7"/>
  </r>
  <r>
    <n v="75000"/>
    <n v="3781"/>
    <x v="2"/>
    <x v="0"/>
    <s v="USD"/>
    <n v="1438451580"/>
    <n v="1434609424"/>
    <b v="0"/>
    <n v="28"/>
    <b v="0"/>
    <s v="technology/web"/>
    <m/>
    <m/>
    <x v="2"/>
    <x v="7"/>
  </r>
  <r>
    <n v="45000"/>
    <n v="0"/>
    <x v="2"/>
    <x v="5"/>
    <s v="CAD"/>
    <n v="1452350896"/>
    <n v="1447166896"/>
    <b v="0"/>
    <n v="0"/>
    <b v="0"/>
    <s v="technology/web"/>
    <m/>
    <m/>
    <x v="2"/>
    <x v="7"/>
  </r>
  <r>
    <n v="25000"/>
    <n v="123"/>
    <x v="2"/>
    <x v="0"/>
    <s v="USD"/>
    <n v="1415988991"/>
    <n v="1413393391"/>
    <b v="0"/>
    <n v="6"/>
    <b v="0"/>
    <s v="technology/web"/>
    <m/>
    <m/>
    <x v="2"/>
    <x v="7"/>
  </r>
  <r>
    <n v="3870"/>
    <n v="1416"/>
    <x v="2"/>
    <x v="0"/>
    <s v="USD"/>
    <n v="1413735972"/>
    <n v="1411143972"/>
    <b v="0"/>
    <n v="22"/>
    <b v="0"/>
    <s v="technology/web"/>
    <m/>
    <m/>
    <x v="2"/>
    <x v="7"/>
  </r>
  <r>
    <n v="7500"/>
    <n v="0"/>
    <x v="2"/>
    <x v="1"/>
    <s v="GBP"/>
    <n v="1465720143"/>
    <n v="1463128143"/>
    <b v="0"/>
    <n v="0"/>
    <b v="0"/>
    <s v="technology/web"/>
    <m/>
    <m/>
    <x v="2"/>
    <x v="7"/>
  </r>
  <r>
    <n v="8000"/>
    <n v="200"/>
    <x v="2"/>
    <x v="0"/>
    <s v="USD"/>
    <n v="1452112717"/>
    <n v="1449520717"/>
    <b v="0"/>
    <n v="1"/>
    <b v="0"/>
    <s v="technology/web"/>
    <m/>
    <m/>
    <x v="2"/>
    <x v="7"/>
  </r>
  <r>
    <n v="150000"/>
    <n v="1366"/>
    <x v="2"/>
    <x v="12"/>
    <s v="EUR"/>
    <n v="1480721803"/>
    <n v="1478126203"/>
    <b v="0"/>
    <n v="20"/>
    <b v="0"/>
    <s v="technology/web"/>
    <m/>
    <m/>
    <x v="2"/>
    <x v="7"/>
  </r>
  <r>
    <n v="750"/>
    <n v="0"/>
    <x v="2"/>
    <x v="0"/>
    <s v="USD"/>
    <n v="1427227905"/>
    <n v="1424639505"/>
    <b v="0"/>
    <n v="0"/>
    <b v="0"/>
    <s v="technology/web"/>
    <m/>
    <m/>
    <x v="2"/>
    <x v="7"/>
  </r>
  <r>
    <n v="240000"/>
    <n v="50"/>
    <x v="2"/>
    <x v="0"/>
    <s v="USD"/>
    <n v="1449989260"/>
    <n v="1447397260"/>
    <b v="0"/>
    <n v="1"/>
    <b v="0"/>
    <s v="technology/web"/>
    <m/>
    <m/>
    <x v="2"/>
    <x v="7"/>
  </r>
  <r>
    <n v="100000"/>
    <n v="12"/>
    <x v="2"/>
    <x v="5"/>
    <s v="CAD"/>
    <n v="1418841045"/>
    <n v="1416249045"/>
    <b v="0"/>
    <n v="3"/>
    <b v="0"/>
    <s v="technology/web"/>
    <m/>
    <m/>
    <x v="2"/>
    <x v="7"/>
  </r>
  <r>
    <n v="15000"/>
    <n v="55"/>
    <x v="2"/>
    <x v="0"/>
    <s v="USD"/>
    <n v="1445874513"/>
    <n v="1442850513"/>
    <b v="0"/>
    <n v="2"/>
    <b v="0"/>
    <s v="technology/web"/>
    <m/>
    <m/>
    <x v="2"/>
    <x v="7"/>
  </r>
  <r>
    <n v="50000"/>
    <n v="0"/>
    <x v="2"/>
    <x v="9"/>
    <s v="EUR"/>
    <n v="1482052815"/>
    <n v="1479460815"/>
    <b v="0"/>
    <n v="0"/>
    <b v="0"/>
    <s v="technology/web"/>
    <m/>
    <m/>
    <x v="2"/>
    <x v="7"/>
  </r>
  <r>
    <n v="75000"/>
    <n v="68"/>
    <x v="2"/>
    <x v="2"/>
    <s v="AUD"/>
    <n v="1424137247"/>
    <n v="1421545247"/>
    <b v="0"/>
    <n v="2"/>
    <b v="0"/>
    <s v="technology/web"/>
    <m/>
    <m/>
    <x v="2"/>
    <x v="7"/>
  </r>
  <r>
    <n v="18000"/>
    <n v="1"/>
    <x v="2"/>
    <x v="6"/>
    <s v="EUR"/>
    <n v="1457822275"/>
    <n v="1455230275"/>
    <b v="0"/>
    <n v="1"/>
    <b v="0"/>
    <s v="technology/web"/>
    <m/>
    <m/>
    <x v="2"/>
    <x v="7"/>
  </r>
  <r>
    <n v="25000"/>
    <n v="0"/>
    <x v="2"/>
    <x v="1"/>
    <s v="GBP"/>
    <n v="1436554249"/>
    <n v="1433962249"/>
    <b v="0"/>
    <n v="0"/>
    <b v="0"/>
    <s v="technology/web"/>
    <m/>
    <m/>
    <x v="2"/>
    <x v="7"/>
  </r>
  <r>
    <n v="5000"/>
    <n v="1"/>
    <x v="2"/>
    <x v="0"/>
    <s v="USD"/>
    <n v="1468513533"/>
    <n v="1465921533"/>
    <b v="0"/>
    <n v="1"/>
    <b v="0"/>
    <s v="technology/web"/>
    <m/>
    <m/>
    <x v="2"/>
    <x v="7"/>
  </r>
  <r>
    <n v="10000"/>
    <n v="0"/>
    <x v="2"/>
    <x v="0"/>
    <s v="USD"/>
    <n v="1420143194"/>
    <n v="1417551194"/>
    <b v="0"/>
    <n v="0"/>
    <b v="0"/>
    <s v="technology/web"/>
    <m/>
    <m/>
    <x v="2"/>
    <x v="7"/>
  </r>
  <r>
    <n v="24500"/>
    <n v="245"/>
    <x v="2"/>
    <x v="4"/>
    <s v="NZD"/>
    <n v="1452942000"/>
    <n v="1449785223"/>
    <b v="0"/>
    <n v="5"/>
    <b v="0"/>
    <s v="technology/web"/>
    <m/>
    <m/>
    <x v="2"/>
    <x v="7"/>
  </r>
  <r>
    <n v="2500"/>
    <n v="20"/>
    <x v="2"/>
    <x v="5"/>
    <s v="CAD"/>
    <n v="1451679612"/>
    <n v="1449087612"/>
    <b v="0"/>
    <n v="1"/>
    <b v="0"/>
    <s v="technology/web"/>
    <m/>
    <m/>
    <x v="2"/>
    <x v="7"/>
  </r>
  <r>
    <n v="85000"/>
    <n v="142"/>
    <x v="2"/>
    <x v="0"/>
    <s v="USD"/>
    <n v="1455822569"/>
    <n v="1453230569"/>
    <b v="0"/>
    <n v="1"/>
    <b v="0"/>
    <s v="technology/web"/>
    <m/>
    <m/>
    <x v="2"/>
    <x v="7"/>
  </r>
  <r>
    <n v="25000"/>
    <n v="106"/>
    <x v="2"/>
    <x v="0"/>
    <s v="USD"/>
    <n v="1437969540"/>
    <n v="1436297723"/>
    <b v="0"/>
    <n v="2"/>
    <b v="0"/>
    <s v="technology/web"/>
    <m/>
    <m/>
    <x v="2"/>
    <x v="7"/>
  </r>
  <r>
    <n v="2500"/>
    <n v="0"/>
    <x v="2"/>
    <x v="0"/>
    <s v="USD"/>
    <n v="1446660688"/>
    <n v="1444065088"/>
    <b v="0"/>
    <n v="0"/>
    <b v="0"/>
    <s v="technology/web"/>
    <m/>
    <m/>
    <x v="2"/>
    <x v="7"/>
  </r>
  <r>
    <n v="88888"/>
    <n v="346"/>
    <x v="2"/>
    <x v="0"/>
    <s v="USD"/>
    <n v="1421543520"/>
    <n v="1416445931"/>
    <b v="0"/>
    <n v="9"/>
    <b v="0"/>
    <s v="technology/web"/>
    <m/>
    <m/>
    <x v="2"/>
    <x v="7"/>
  </r>
  <r>
    <n v="11180"/>
    <n v="80"/>
    <x v="2"/>
    <x v="1"/>
    <s v="GBP"/>
    <n v="1476873507"/>
    <n v="1474281507"/>
    <b v="0"/>
    <n v="4"/>
    <b v="0"/>
    <s v="technology/web"/>
    <m/>
    <m/>
    <x v="2"/>
    <x v="7"/>
  </r>
  <r>
    <n v="60000"/>
    <n v="259"/>
    <x v="2"/>
    <x v="12"/>
    <s v="EUR"/>
    <n v="1434213443"/>
    <n v="1431621443"/>
    <b v="0"/>
    <n v="4"/>
    <b v="0"/>
    <s v="technology/web"/>
    <m/>
    <m/>
    <x v="2"/>
    <x v="7"/>
  </r>
  <r>
    <n v="80000"/>
    <n v="1"/>
    <x v="2"/>
    <x v="0"/>
    <s v="USD"/>
    <n v="1427537952"/>
    <n v="1422357552"/>
    <b v="0"/>
    <n v="1"/>
    <b v="0"/>
    <s v="technology/web"/>
    <m/>
    <m/>
    <x v="2"/>
    <x v="7"/>
  </r>
  <r>
    <n v="5000"/>
    <n v="10"/>
    <x v="2"/>
    <x v="0"/>
    <s v="USD"/>
    <n v="1463753302"/>
    <n v="1458569302"/>
    <b v="0"/>
    <n v="1"/>
    <b v="0"/>
    <s v="technology/web"/>
    <m/>
    <m/>
    <x v="2"/>
    <x v="7"/>
  </r>
  <r>
    <n v="125000"/>
    <n v="14"/>
    <x v="2"/>
    <x v="1"/>
    <s v="GBP"/>
    <n v="1441633993"/>
    <n v="1439560393"/>
    <b v="0"/>
    <n v="7"/>
    <b v="0"/>
    <s v="technology/web"/>
    <m/>
    <m/>
    <x v="2"/>
    <x v="7"/>
  </r>
  <r>
    <n v="12000"/>
    <n v="175"/>
    <x v="2"/>
    <x v="0"/>
    <s v="USD"/>
    <n v="1419539223"/>
    <n v="1416947223"/>
    <b v="0"/>
    <n v="5"/>
    <b v="0"/>
    <s v="technology/web"/>
    <m/>
    <m/>
    <x v="2"/>
    <x v="7"/>
  </r>
  <r>
    <n v="3000"/>
    <n v="1"/>
    <x v="2"/>
    <x v="0"/>
    <s v="USD"/>
    <n v="1474580867"/>
    <n v="1471988867"/>
    <b v="0"/>
    <n v="1"/>
    <b v="0"/>
    <s v="technology/web"/>
    <m/>
    <m/>
    <x v="2"/>
    <x v="7"/>
  </r>
  <r>
    <n v="400"/>
    <n v="0"/>
    <x v="2"/>
    <x v="0"/>
    <s v="USD"/>
    <n v="1438474704"/>
    <n v="1435882704"/>
    <b v="0"/>
    <n v="0"/>
    <b v="0"/>
    <s v="technology/web"/>
    <m/>
    <m/>
    <x v="2"/>
    <x v="7"/>
  </r>
  <r>
    <n v="100000"/>
    <n v="0"/>
    <x v="2"/>
    <x v="0"/>
    <s v="USD"/>
    <n v="1426442400"/>
    <n v="1424454319"/>
    <b v="0"/>
    <n v="0"/>
    <b v="0"/>
    <s v="technology/web"/>
    <m/>
    <m/>
    <x v="2"/>
    <x v="7"/>
  </r>
  <r>
    <n v="9000"/>
    <n v="1"/>
    <x v="2"/>
    <x v="0"/>
    <s v="USD"/>
    <n v="1426800687"/>
    <n v="1424212287"/>
    <b v="0"/>
    <n v="1"/>
    <b v="0"/>
    <s v="technology/web"/>
    <m/>
    <m/>
    <x v="2"/>
    <x v="7"/>
  </r>
  <r>
    <n v="1000"/>
    <n v="10"/>
    <x v="2"/>
    <x v="0"/>
    <s v="USD"/>
    <n v="1426522316"/>
    <n v="1423933916"/>
    <b v="0"/>
    <n v="2"/>
    <b v="0"/>
    <s v="technology/web"/>
    <m/>
    <m/>
    <x v="2"/>
    <x v="7"/>
  </r>
  <r>
    <n v="9000"/>
    <n v="0"/>
    <x v="2"/>
    <x v="1"/>
    <s v="GBP"/>
    <n v="1448928000"/>
    <n v="1444123377"/>
    <b v="0"/>
    <n v="0"/>
    <b v="0"/>
    <s v="technology/web"/>
    <m/>
    <m/>
    <x v="2"/>
    <x v="7"/>
  </r>
  <r>
    <n v="10000"/>
    <n v="56"/>
    <x v="2"/>
    <x v="0"/>
    <s v="USD"/>
    <n v="1424032207"/>
    <n v="1421440207"/>
    <b v="0"/>
    <n v="4"/>
    <b v="0"/>
    <s v="technology/web"/>
    <m/>
    <m/>
    <x v="2"/>
    <x v="7"/>
  </r>
  <r>
    <n v="30000"/>
    <n v="2725"/>
    <x v="2"/>
    <x v="5"/>
    <s v="CAD"/>
    <n v="1429207833"/>
    <n v="1426615833"/>
    <b v="0"/>
    <n v="7"/>
    <b v="0"/>
    <s v="technology/web"/>
    <m/>
    <m/>
    <x v="2"/>
    <x v="7"/>
  </r>
  <r>
    <n v="9000"/>
    <n v="301"/>
    <x v="2"/>
    <x v="13"/>
    <s v="EUR"/>
    <n v="1479410886"/>
    <n v="1474223286"/>
    <b v="0"/>
    <n v="2"/>
    <b v="0"/>
    <s v="technology/web"/>
    <m/>
    <m/>
    <x v="2"/>
    <x v="7"/>
  </r>
  <r>
    <n v="7500"/>
    <n v="1"/>
    <x v="2"/>
    <x v="0"/>
    <s v="USD"/>
    <n v="1436366699"/>
    <n v="1435070699"/>
    <b v="0"/>
    <n v="1"/>
    <b v="0"/>
    <s v="technology/web"/>
    <m/>
    <m/>
    <x v="2"/>
    <x v="7"/>
  </r>
  <r>
    <n v="5000"/>
    <n v="223"/>
    <x v="2"/>
    <x v="1"/>
    <s v="GBP"/>
    <n v="1454936460"/>
    <n v="1452259131"/>
    <b v="0"/>
    <n v="9"/>
    <b v="0"/>
    <s v="technology/web"/>
    <m/>
    <m/>
    <x v="2"/>
    <x v="7"/>
  </r>
  <r>
    <n v="100000"/>
    <n v="61"/>
    <x v="2"/>
    <x v="0"/>
    <s v="USD"/>
    <n v="1437570130"/>
    <n v="1434978130"/>
    <b v="0"/>
    <n v="2"/>
    <b v="0"/>
    <s v="technology/web"/>
    <m/>
    <m/>
    <x v="2"/>
    <x v="7"/>
  </r>
  <r>
    <n v="7500"/>
    <n v="250"/>
    <x v="2"/>
    <x v="0"/>
    <s v="USD"/>
    <n v="1417584860"/>
    <n v="1414992860"/>
    <b v="0"/>
    <n v="1"/>
    <b v="0"/>
    <s v="technology/web"/>
    <m/>
    <m/>
    <x v="2"/>
    <x v="7"/>
  </r>
  <r>
    <n v="500"/>
    <n v="115"/>
    <x v="2"/>
    <x v="1"/>
    <s v="GBP"/>
    <n v="1428333345"/>
    <n v="1425744945"/>
    <b v="0"/>
    <n v="7"/>
    <b v="0"/>
    <s v="technology/web"/>
    <m/>
    <m/>
    <x v="2"/>
    <x v="7"/>
  </r>
  <r>
    <n v="25000"/>
    <n v="26"/>
    <x v="2"/>
    <x v="0"/>
    <s v="USD"/>
    <n v="1460832206"/>
    <n v="1458240206"/>
    <b v="0"/>
    <n v="2"/>
    <b v="0"/>
    <s v="technology/web"/>
    <m/>
    <m/>
    <x v="2"/>
    <x v="7"/>
  </r>
  <r>
    <n v="100000"/>
    <n v="426"/>
    <x v="2"/>
    <x v="0"/>
    <s v="USD"/>
    <n v="1430703638"/>
    <n v="1426815638"/>
    <b v="0"/>
    <n v="8"/>
    <b v="0"/>
    <s v="technology/web"/>
    <m/>
    <m/>
    <x v="2"/>
    <x v="7"/>
  </r>
  <r>
    <n v="20000"/>
    <n v="6"/>
    <x v="2"/>
    <x v="0"/>
    <s v="USD"/>
    <n v="1478122292"/>
    <n v="1475530292"/>
    <b v="0"/>
    <n v="2"/>
    <b v="0"/>
    <s v="technology/web"/>
    <m/>
    <m/>
    <x v="2"/>
    <x v="7"/>
  </r>
  <r>
    <n v="7500"/>
    <n v="20"/>
    <x v="2"/>
    <x v="0"/>
    <s v="USD"/>
    <n v="1469980800"/>
    <n v="1466787335"/>
    <b v="0"/>
    <n v="2"/>
    <b v="0"/>
    <s v="technology/web"/>
    <m/>
    <m/>
    <x v="2"/>
    <x v="7"/>
  </r>
  <r>
    <n v="2500"/>
    <n v="850"/>
    <x v="2"/>
    <x v="0"/>
    <s v="USD"/>
    <n v="1417737781"/>
    <n v="1415145781"/>
    <b v="0"/>
    <n v="7"/>
    <b v="0"/>
    <s v="technology/web"/>
    <m/>
    <m/>
    <x v="2"/>
    <x v="7"/>
  </r>
  <r>
    <n v="50000"/>
    <n v="31"/>
    <x v="2"/>
    <x v="0"/>
    <s v="USD"/>
    <n v="1425827760"/>
    <n v="1423769402"/>
    <b v="0"/>
    <n v="2"/>
    <b v="0"/>
    <s v="technology/web"/>
    <m/>
    <m/>
    <x v="2"/>
    <x v="7"/>
  </r>
  <r>
    <n v="5000"/>
    <n v="100"/>
    <x v="1"/>
    <x v="0"/>
    <s v="USD"/>
    <n v="1431198562"/>
    <n v="1426014562"/>
    <b v="0"/>
    <n v="1"/>
    <b v="0"/>
    <s v="technology/web"/>
    <m/>
    <m/>
    <x v="2"/>
    <x v="7"/>
  </r>
  <r>
    <n v="10000"/>
    <n v="140"/>
    <x v="1"/>
    <x v="5"/>
    <s v="CAD"/>
    <n v="1419626139"/>
    <n v="1417034139"/>
    <b v="0"/>
    <n v="6"/>
    <b v="0"/>
    <s v="technology/web"/>
    <m/>
    <m/>
    <x v="2"/>
    <x v="7"/>
  </r>
  <r>
    <n v="70000"/>
    <n v="0"/>
    <x v="1"/>
    <x v="0"/>
    <s v="USD"/>
    <n v="1434654215"/>
    <n v="1432062215"/>
    <b v="0"/>
    <n v="0"/>
    <b v="0"/>
    <s v="technology/web"/>
    <m/>
    <m/>
    <x v="2"/>
    <x v="7"/>
  </r>
  <r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1500"/>
    <n v="0"/>
    <x v="1"/>
    <x v="0"/>
    <s v="USD"/>
    <n v="1409187056"/>
    <n v="1406595056"/>
    <b v="0"/>
    <n v="0"/>
    <b v="0"/>
    <s v="technology/web"/>
    <m/>
    <m/>
    <x v="2"/>
    <x v="7"/>
  </r>
  <r>
    <n v="5000"/>
    <n v="131"/>
    <x v="1"/>
    <x v="0"/>
    <s v="USD"/>
    <n v="1440318908"/>
    <n v="1436430908"/>
    <b v="0"/>
    <n v="8"/>
    <b v="0"/>
    <s v="technology/web"/>
    <m/>
    <m/>
    <x v="2"/>
    <x v="7"/>
  </r>
  <r>
    <n v="5000"/>
    <n v="10"/>
    <x v="1"/>
    <x v="9"/>
    <s v="EUR"/>
    <n v="1432479600"/>
    <n v="1428507409"/>
    <b v="0"/>
    <n v="1"/>
    <b v="0"/>
    <s v="technology/web"/>
    <m/>
    <m/>
    <x v="2"/>
    <x v="7"/>
  </r>
  <r>
    <n v="250"/>
    <n v="0"/>
    <x v="1"/>
    <x v="0"/>
    <s v="USD"/>
    <n v="1448225336"/>
    <n v="1445629736"/>
    <b v="0"/>
    <n v="0"/>
    <b v="0"/>
    <s v="technology/web"/>
    <m/>
    <m/>
    <x v="2"/>
    <x v="7"/>
  </r>
  <r>
    <n v="150000"/>
    <n v="1461"/>
    <x v="1"/>
    <x v="0"/>
    <s v="USD"/>
    <n v="1434405980"/>
    <n v="1431813980"/>
    <b v="0"/>
    <n v="5"/>
    <b v="0"/>
    <s v="technology/web"/>
    <m/>
    <m/>
    <x v="2"/>
    <x v="7"/>
  </r>
  <r>
    <n v="780"/>
    <n v="5"/>
    <x v="1"/>
    <x v="1"/>
    <s v="GBP"/>
    <n v="1448761744"/>
    <n v="1446166144"/>
    <b v="0"/>
    <n v="1"/>
    <b v="0"/>
    <s v="technology/web"/>
    <m/>
    <m/>
    <x v="2"/>
    <x v="7"/>
  </r>
  <r>
    <n v="13803"/>
    <n v="0"/>
    <x v="1"/>
    <x v="0"/>
    <s v="USD"/>
    <n v="1429732586"/>
    <n v="1427140586"/>
    <b v="0"/>
    <n v="0"/>
    <b v="0"/>
    <s v="technology/web"/>
    <m/>
    <m/>
    <x v="2"/>
    <x v="7"/>
  </r>
  <r>
    <n v="80000"/>
    <n v="0"/>
    <x v="1"/>
    <x v="6"/>
    <s v="EUR"/>
    <n v="1453210037"/>
    <n v="1448026037"/>
    <b v="0"/>
    <n v="0"/>
    <b v="0"/>
    <s v="technology/web"/>
    <m/>
    <m/>
    <x v="2"/>
    <x v="7"/>
  </r>
  <r>
    <n v="10000"/>
    <n v="0"/>
    <x v="1"/>
    <x v="13"/>
    <s v="EUR"/>
    <n v="1472777146"/>
    <n v="1470185146"/>
    <b v="0"/>
    <n v="0"/>
    <b v="0"/>
    <s v="technology/web"/>
    <m/>
    <m/>
    <x v="2"/>
    <x v="7"/>
  </r>
  <r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10000"/>
    <n v="0"/>
    <x v="1"/>
    <x v="0"/>
    <s v="USD"/>
    <n v="1466731740"/>
    <n v="1464139740"/>
    <b v="0"/>
    <n v="0"/>
    <b v="0"/>
    <s v="technology/web"/>
    <m/>
    <m/>
    <x v="2"/>
    <x v="7"/>
  </r>
  <r>
    <n v="515"/>
    <n v="0"/>
    <x v="1"/>
    <x v="4"/>
    <s v="NZD"/>
    <n v="1443149759"/>
    <n v="1440557759"/>
    <b v="0"/>
    <n v="0"/>
    <b v="0"/>
    <s v="technology/web"/>
    <m/>
    <m/>
    <x v="2"/>
    <x v="7"/>
  </r>
  <r>
    <n v="5000"/>
    <n v="0"/>
    <x v="1"/>
    <x v="6"/>
    <s v="EUR"/>
    <n v="1488013307"/>
    <n v="1485421307"/>
    <b v="0"/>
    <n v="0"/>
    <b v="0"/>
    <s v="technology/web"/>
    <m/>
    <m/>
    <x v="2"/>
    <x v="7"/>
  </r>
  <r>
    <n v="2000"/>
    <n v="60"/>
    <x v="1"/>
    <x v="1"/>
    <s v="GBP"/>
    <n v="1431072843"/>
    <n v="1427184843"/>
    <b v="0"/>
    <n v="3"/>
    <b v="0"/>
    <s v="technology/web"/>
    <m/>
    <m/>
    <x v="2"/>
    <x v="7"/>
  </r>
  <r>
    <n v="400"/>
    <n v="0"/>
    <x v="1"/>
    <x v="0"/>
    <s v="USD"/>
    <n v="1449689203"/>
    <n v="1447097203"/>
    <b v="0"/>
    <n v="0"/>
    <b v="0"/>
    <s v="technology/web"/>
    <m/>
    <m/>
    <x v="2"/>
    <x v="7"/>
  </r>
  <r>
    <n v="2500000"/>
    <n v="1"/>
    <x v="1"/>
    <x v="0"/>
    <s v="USD"/>
    <n v="1416933390"/>
    <n v="1411745790"/>
    <b v="0"/>
    <n v="1"/>
    <b v="0"/>
    <s v="technology/web"/>
    <m/>
    <m/>
    <x v="2"/>
    <x v="7"/>
  </r>
  <r>
    <n v="30000"/>
    <n v="300"/>
    <x v="1"/>
    <x v="5"/>
    <s v="CAD"/>
    <n v="1408986738"/>
    <n v="1405098738"/>
    <b v="0"/>
    <n v="1"/>
    <b v="0"/>
    <s v="technology/web"/>
    <m/>
    <m/>
    <x v="2"/>
    <x v="7"/>
  </r>
  <r>
    <n v="25000"/>
    <n v="261"/>
    <x v="1"/>
    <x v="0"/>
    <s v="USD"/>
    <n v="1467934937"/>
    <n v="1465342937"/>
    <b v="0"/>
    <n v="3"/>
    <b v="0"/>
    <s v="technology/web"/>
    <m/>
    <m/>
    <x v="2"/>
    <x v="7"/>
  </r>
  <r>
    <n v="6000"/>
    <n v="341"/>
    <x v="1"/>
    <x v="0"/>
    <s v="USD"/>
    <n v="1467398138"/>
    <n v="1465670138"/>
    <b v="0"/>
    <n v="9"/>
    <b v="0"/>
    <s v="technology/web"/>
    <m/>
    <m/>
    <x v="2"/>
    <x v="7"/>
  </r>
  <r>
    <n v="75000"/>
    <n v="0"/>
    <x v="1"/>
    <x v="2"/>
    <s v="AUD"/>
    <n v="1432771997"/>
    <n v="1430179997"/>
    <b v="0"/>
    <n v="0"/>
    <b v="0"/>
    <s v="technology/web"/>
    <m/>
    <m/>
    <x v="2"/>
    <x v="7"/>
  </r>
  <r>
    <n v="5000"/>
    <n v="0"/>
    <x v="1"/>
    <x v="0"/>
    <s v="USD"/>
    <n v="1431647041"/>
    <n v="1429055041"/>
    <b v="0"/>
    <n v="0"/>
    <b v="0"/>
    <s v="technology/web"/>
    <m/>
    <m/>
    <x v="2"/>
    <x v="7"/>
  </r>
  <r>
    <n v="25000"/>
    <n v="0"/>
    <x v="1"/>
    <x v="5"/>
    <s v="CAD"/>
    <n v="1490560177"/>
    <n v="1487971777"/>
    <b v="0"/>
    <n v="0"/>
    <b v="0"/>
    <s v="technology/web"/>
    <m/>
    <m/>
    <x v="2"/>
    <x v="7"/>
  </r>
  <r>
    <n v="25000"/>
    <n v="4345"/>
    <x v="1"/>
    <x v="0"/>
    <s v="USD"/>
    <n v="1439644920"/>
    <n v="1436793939"/>
    <b v="0"/>
    <n v="39"/>
    <b v="0"/>
    <s v="technology/web"/>
    <m/>
    <m/>
    <x v="2"/>
    <x v="7"/>
  </r>
  <r>
    <n v="450000"/>
    <n v="90"/>
    <x v="1"/>
    <x v="11"/>
    <s v="SEK"/>
    <n v="1457996400"/>
    <n v="1452842511"/>
    <b v="0"/>
    <n v="1"/>
    <b v="0"/>
    <s v="technology/web"/>
    <m/>
    <m/>
    <x v="2"/>
    <x v="7"/>
  </r>
  <r>
    <n v="5000"/>
    <n v="0"/>
    <x v="1"/>
    <x v="0"/>
    <s v="USD"/>
    <n v="1405269457"/>
    <n v="1402677457"/>
    <b v="0"/>
    <n v="0"/>
    <b v="0"/>
    <s v="technology/web"/>
    <m/>
    <m/>
    <x v="2"/>
    <x v="7"/>
  </r>
  <r>
    <n v="200000"/>
    <n v="350"/>
    <x v="1"/>
    <x v="2"/>
    <s v="AUD"/>
    <n v="1463239108"/>
    <n v="1460647108"/>
    <b v="0"/>
    <n v="3"/>
    <b v="0"/>
    <s v="technology/web"/>
    <m/>
    <m/>
    <x v="2"/>
    <x v="7"/>
  </r>
  <r>
    <n v="11999"/>
    <n v="10"/>
    <x v="1"/>
    <x v="0"/>
    <s v="USD"/>
    <n v="1441516200"/>
    <n v="1438959121"/>
    <b v="0"/>
    <n v="1"/>
    <b v="0"/>
    <s v="technology/web"/>
    <m/>
    <m/>
    <x v="2"/>
    <x v="7"/>
  </r>
  <r>
    <n v="50000"/>
    <n v="690"/>
    <x v="1"/>
    <x v="5"/>
    <s v="CAD"/>
    <n v="1464460329"/>
    <n v="1461954729"/>
    <b v="0"/>
    <n v="9"/>
    <b v="0"/>
    <s v="technology/web"/>
    <m/>
    <m/>
    <x v="2"/>
    <x v="7"/>
  </r>
  <r>
    <n v="20000"/>
    <n v="0"/>
    <x v="1"/>
    <x v="9"/>
    <s v="EUR"/>
    <n v="1448470165"/>
    <n v="1445874565"/>
    <b v="0"/>
    <n v="0"/>
    <b v="0"/>
    <s v="technology/web"/>
    <m/>
    <m/>
    <x v="2"/>
    <x v="7"/>
  </r>
  <r>
    <n v="10000"/>
    <n v="1245"/>
    <x v="1"/>
    <x v="0"/>
    <s v="USD"/>
    <n v="1466204400"/>
    <n v="1463469062"/>
    <b v="0"/>
    <n v="25"/>
    <b v="0"/>
    <s v="technology/web"/>
    <m/>
    <m/>
    <x v="2"/>
    <x v="7"/>
  </r>
  <r>
    <n v="5000"/>
    <n v="1"/>
    <x v="1"/>
    <x v="0"/>
    <s v="USD"/>
    <n v="1424989029"/>
    <n v="1422397029"/>
    <b v="0"/>
    <n v="1"/>
    <b v="0"/>
    <s v="technology/web"/>
    <m/>
    <m/>
    <x v="2"/>
    <x v="7"/>
  </r>
  <r>
    <n v="25000"/>
    <n v="2"/>
    <x v="1"/>
    <x v="0"/>
    <s v="USD"/>
    <n v="1428804762"/>
    <n v="1426212762"/>
    <b v="0"/>
    <n v="1"/>
    <b v="0"/>
    <s v="technology/web"/>
    <m/>
    <m/>
    <x v="2"/>
    <x v="7"/>
  </r>
  <r>
    <n v="2000"/>
    <n v="4"/>
    <x v="1"/>
    <x v="1"/>
    <s v="GBP"/>
    <n v="1433587620"/>
    <n v="1430996150"/>
    <b v="0"/>
    <n v="1"/>
    <b v="0"/>
    <s v="technology/web"/>
    <m/>
    <m/>
    <x v="2"/>
    <x v="7"/>
  </r>
  <r>
    <n v="100000"/>
    <n v="0"/>
    <x v="1"/>
    <x v="1"/>
    <s v="GBP"/>
    <n v="1488063840"/>
    <n v="1485558318"/>
    <b v="0"/>
    <n v="0"/>
    <b v="0"/>
    <s v="technology/web"/>
    <m/>
    <m/>
    <x v="2"/>
    <x v="7"/>
  </r>
  <r>
    <n v="200000"/>
    <n v="18"/>
    <x v="1"/>
    <x v="12"/>
    <s v="EUR"/>
    <n v="1490447662"/>
    <n v="1485267262"/>
    <b v="0"/>
    <n v="6"/>
    <b v="0"/>
    <s v="technology/web"/>
    <m/>
    <m/>
    <x v="2"/>
    <x v="7"/>
  </r>
  <r>
    <n v="1000000"/>
    <n v="1"/>
    <x v="1"/>
    <x v="0"/>
    <s v="USD"/>
    <n v="1413208795"/>
    <n v="1408024795"/>
    <b v="0"/>
    <n v="1"/>
    <b v="0"/>
    <s v="technology/web"/>
    <m/>
    <m/>
    <x v="2"/>
    <x v="7"/>
  </r>
  <r>
    <n v="70"/>
    <n v="101"/>
    <x v="0"/>
    <x v="6"/>
    <s v="EUR"/>
    <n v="1480028400"/>
    <n v="1478685915"/>
    <b v="0"/>
    <n v="2"/>
    <b v="1"/>
    <s v="technology/wearables"/>
    <m/>
    <m/>
    <x v="2"/>
    <x v="8"/>
  </r>
  <r>
    <n v="40000"/>
    <n v="47665"/>
    <x v="0"/>
    <x v="0"/>
    <s v="USD"/>
    <n v="1439473248"/>
    <n v="1436881248"/>
    <b v="0"/>
    <n v="315"/>
    <b v="1"/>
    <s v="technology/wearables"/>
    <m/>
    <m/>
    <x v="2"/>
    <x v="8"/>
  </r>
  <r>
    <n v="20000"/>
    <n v="292097"/>
    <x v="0"/>
    <x v="12"/>
    <s v="EUR"/>
    <n v="1439998674"/>
    <n v="1436888274"/>
    <b v="0"/>
    <n v="2174"/>
    <b v="1"/>
    <s v="technology/wearables"/>
    <m/>
    <m/>
    <x v="2"/>
    <x v="8"/>
  </r>
  <r>
    <n v="25000"/>
    <n v="26452"/>
    <x v="0"/>
    <x v="0"/>
    <s v="USD"/>
    <n v="1433085875"/>
    <n v="1428333875"/>
    <b v="0"/>
    <n v="152"/>
    <b v="1"/>
    <s v="technology/wearables"/>
    <m/>
    <m/>
    <x v="2"/>
    <x v="8"/>
  </r>
  <r>
    <n v="25000"/>
    <n v="75029.48"/>
    <x v="0"/>
    <x v="0"/>
    <s v="USD"/>
    <n v="1414544400"/>
    <n v="1410883139"/>
    <b v="0"/>
    <n v="1021"/>
    <b v="1"/>
    <s v="technology/wearables"/>
    <m/>
    <m/>
    <x v="2"/>
    <x v="8"/>
  </r>
  <r>
    <n v="2000"/>
    <n v="5574"/>
    <x v="0"/>
    <x v="0"/>
    <s v="USD"/>
    <n v="1470962274"/>
    <n v="1468370274"/>
    <b v="0"/>
    <n v="237"/>
    <b v="1"/>
    <s v="technology/wearables"/>
    <m/>
    <m/>
    <x v="2"/>
    <x v="8"/>
  </r>
  <r>
    <n v="800"/>
    <n v="1055.01"/>
    <x v="0"/>
    <x v="0"/>
    <s v="USD"/>
    <n v="1407788867"/>
    <n v="1405196867"/>
    <b v="0"/>
    <n v="27"/>
    <b v="1"/>
    <s v="technology/wearables"/>
    <m/>
    <m/>
    <x v="2"/>
    <x v="8"/>
  </r>
  <r>
    <n v="2000"/>
    <n v="2141"/>
    <x v="0"/>
    <x v="5"/>
    <s v="CAD"/>
    <n v="1458235549"/>
    <n v="1455647149"/>
    <b v="0"/>
    <n v="17"/>
    <b v="1"/>
    <s v="technology/wearables"/>
    <m/>
    <m/>
    <x v="2"/>
    <x v="8"/>
  </r>
  <r>
    <n v="35000"/>
    <n v="44388"/>
    <x v="0"/>
    <x v="0"/>
    <s v="USD"/>
    <n v="1413304708"/>
    <n v="1410280708"/>
    <b v="0"/>
    <n v="27"/>
    <b v="1"/>
    <s v="technology/wearables"/>
    <m/>
    <m/>
    <x v="2"/>
    <x v="8"/>
  </r>
  <r>
    <n v="2500"/>
    <n v="3499"/>
    <x v="0"/>
    <x v="0"/>
    <s v="USD"/>
    <n v="1410904413"/>
    <n v="1409090013"/>
    <b v="0"/>
    <n v="82"/>
    <b v="1"/>
    <s v="technology/wearables"/>
    <m/>
    <m/>
    <x v="2"/>
    <x v="8"/>
  </r>
  <r>
    <n v="1500"/>
    <n v="1686"/>
    <x v="0"/>
    <x v="0"/>
    <s v="USD"/>
    <n v="1418953984"/>
    <n v="1413766384"/>
    <b v="0"/>
    <n v="48"/>
    <b v="1"/>
    <s v="technology/wearables"/>
    <m/>
    <m/>
    <x v="2"/>
    <x v="8"/>
  </r>
  <r>
    <n v="25000"/>
    <n v="25132"/>
    <x v="0"/>
    <x v="0"/>
    <s v="USD"/>
    <n v="1418430311"/>
    <n v="1415838311"/>
    <b v="0"/>
    <n v="105"/>
    <b v="1"/>
    <s v="technology/wearables"/>
    <m/>
    <m/>
    <x v="2"/>
    <x v="8"/>
  </r>
  <r>
    <n v="3000"/>
    <n v="3014"/>
    <x v="0"/>
    <x v="0"/>
    <s v="USD"/>
    <n v="1480613650"/>
    <n v="1478018050"/>
    <b v="0"/>
    <n v="28"/>
    <b v="1"/>
    <s v="technology/wearables"/>
    <m/>
    <m/>
    <x v="2"/>
    <x v="8"/>
  </r>
  <r>
    <n v="75000"/>
    <n v="106084.5"/>
    <x v="0"/>
    <x v="0"/>
    <s v="USD"/>
    <n v="1440082240"/>
    <n v="1436885440"/>
    <b v="0"/>
    <n v="1107"/>
    <b v="1"/>
    <s v="technology/wearables"/>
    <m/>
    <m/>
    <x v="2"/>
    <x v="8"/>
  </r>
  <r>
    <n v="12000"/>
    <n v="32075"/>
    <x v="0"/>
    <x v="0"/>
    <s v="USD"/>
    <n v="1436396313"/>
    <n v="1433804313"/>
    <b v="0"/>
    <n v="1013"/>
    <b v="1"/>
    <s v="technology/wearables"/>
    <m/>
    <m/>
    <x v="2"/>
    <x v="8"/>
  </r>
  <r>
    <n v="8000"/>
    <n v="11751"/>
    <x v="0"/>
    <x v="0"/>
    <s v="USD"/>
    <n v="1426197512"/>
    <n v="1423609112"/>
    <b v="0"/>
    <n v="274"/>
    <b v="1"/>
    <s v="technology/wearables"/>
    <m/>
    <m/>
    <x v="2"/>
    <x v="8"/>
  </r>
  <r>
    <n v="5000"/>
    <n v="10678"/>
    <x v="0"/>
    <x v="0"/>
    <s v="USD"/>
    <n v="1460917119"/>
    <n v="1455736719"/>
    <b v="0"/>
    <n v="87"/>
    <b v="1"/>
    <s v="technology/wearables"/>
    <m/>
    <m/>
    <x v="2"/>
    <x v="8"/>
  </r>
  <r>
    <n v="15000"/>
    <n v="18855"/>
    <x v="0"/>
    <x v="0"/>
    <s v="USD"/>
    <n v="1450901872"/>
    <n v="1448309872"/>
    <b v="0"/>
    <n v="99"/>
    <b v="1"/>
    <s v="technology/wearables"/>
    <m/>
    <m/>
    <x v="2"/>
    <x v="8"/>
  </r>
  <r>
    <n v="28888"/>
    <n v="30177"/>
    <x v="0"/>
    <x v="0"/>
    <s v="USD"/>
    <n v="1437933600"/>
    <n v="1435117889"/>
    <b v="0"/>
    <n v="276"/>
    <b v="1"/>
    <s v="technology/wearables"/>
    <m/>
    <m/>
    <x v="2"/>
    <x v="8"/>
  </r>
  <r>
    <n v="3000"/>
    <n v="3017"/>
    <x v="0"/>
    <x v="0"/>
    <s v="USD"/>
    <n v="1440339295"/>
    <n v="1437747295"/>
    <b v="0"/>
    <n v="21"/>
    <b v="1"/>
    <s v="technology/wearables"/>
    <m/>
    <m/>
    <x v="2"/>
    <x v="8"/>
  </r>
  <r>
    <n v="50000"/>
    <n v="1529"/>
    <x v="2"/>
    <x v="0"/>
    <s v="USD"/>
    <n v="1415558879"/>
    <n v="1412963279"/>
    <b v="0"/>
    <n v="18"/>
    <b v="0"/>
    <s v="technology/wearables"/>
    <m/>
    <m/>
    <x v="2"/>
    <x v="8"/>
  </r>
  <r>
    <n v="10000"/>
    <n v="95"/>
    <x v="2"/>
    <x v="0"/>
    <s v="USD"/>
    <n v="1477236559"/>
    <n v="1474644559"/>
    <b v="0"/>
    <n v="9"/>
    <b v="0"/>
    <s v="technology/wearables"/>
    <m/>
    <m/>
    <x v="2"/>
    <x v="8"/>
  </r>
  <r>
    <n v="39000"/>
    <n v="156"/>
    <x v="2"/>
    <x v="0"/>
    <s v="USD"/>
    <n v="1421404247"/>
    <n v="1418812247"/>
    <b v="0"/>
    <n v="4"/>
    <b v="0"/>
    <s v="technology/wearables"/>
    <m/>
    <m/>
    <x v="2"/>
    <x v="8"/>
  </r>
  <r>
    <n v="200000"/>
    <n v="700"/>
    <x v="2"/>
    <x v="8"/>
    <s v="DKK"/>
    <n v="1437250456"/>
    <n v="1434658456"/>
    <b v="0"/>
    <n v="7"/>
    <b v="0"/>
    <s v="technology/wearables"/>
    <m/>
    <m/>
    <x v="2"/>
    <x v="8"/>
  </r>
  <r>
    <n v="12000"/>
    <n v="904"/>
    <x v="2"/>
    <x v="0"/>
    <s v="USD"/>
    <n v="1428940775"/>
    <n v="1426348775"/>
    <b v="0"/>
    <n v="29"/>
    <b v="0"/>
    <s v="technology/wearables"/>
    <m/>
    <m/>
    <x v="2"/>
    <x v="8"/>
  </r>
  <r>
    <n v="10000"/>
    <n v="1864"/>
    <x v="2"/>
    <x v="0"/>
    <s v="USD"/>
    <n v="1484327061"/>
    <n v="1479143061"/>
    <b v="0"/>
    <n v="12"/>
    <b v="0"/>
    <s v="technology/wearables"/>
    <m/>
    <m/>
    <x v="2"/>
    <x v="8"/>
  </r>
  <r>
    <n v="200000"/>
    <n v="8"/>
    <x v="2"/>
    <x v="0"/>
    <s v="USD"/>
    <n v="1408305498"/>
    <n v="1405713498"/>
    <b v="0"/>
    <n v="4"/>
    <b v="0"/>
    <s v="technology/wearables"/>
    <m/>
    <m/>
    <x v="2"/>
    <x v="8"/>
  </r>
  <r>
    <n v="50000"/>
    <n v="5010"/>
    <x v="2"/>
    <x v="13"/>
    <s v="EUR"/>
    <n v="1477731463"/>
    <n v="1474275463"/>
    <b v="0"/>
    <n v="28"/>
    <b v="0"/>
    <s v="technology/wearables"/>
    <m/>
    <m/>
    <x v="2"/>
    <x v="8"/>
  </r>
  <r>
    <n v="15000"/>
    <n v="684"/>
    <x v="2"/>
    <x v="0"/>
    <s v="USD"/>
    <n v="1431374222"/>
    <n v="1427486222"/>
    <b v="0"/>
    <n v="25"/>
    <b v="0"/>
    <s v="technology/wearables"/>
    <m/>
    <m/>
    <x v="2"/>
    <x v="8"/>
  </r>
  <r>
    <n v="200000"/>
    <n v="43015"/>
    <x v="2"/>
    <x v="11"/>
    <s v="SEK"/>
    <n v="1467817258"/>
    <n v="1465225258"/>
    <b v="0"/>
    <n v="28"/>
    <b v="0"/>
    <s v="technology/wearables"/>
    <m/>
    <m/>
    <x v="2"/>
    <x v="8"/>
  </r>
  <r>
    <n v="90000"/>
    <n v="26349"/>
    <x v="2"/>
    <x v="13"/>
    <s v="EUR"/>
    <n v="1466323800"/>
    <n v="1463418120"/>
    <b v="0"/>
    <n v="310"/>
    <b v="0"/>
    <s v="technology/wearables"/>
    <m/>
    <m/>
    <x v="2"/>
    <x v="8"/>
  </r>
  <r>
    <n v="30000"/>
    <n v="11828"/>
    <x v="2"/>
    <x v="0"/>
    <s v="USD"/>
    <n v="1421208000"/>
    <n v="1418315852"/>
    <b v="0"/>
    <n v="15"/>
    <b v="0"/>
    <s v="technology/wearables"/>
    <m/>
    <m/>
    <x v="2"/>
    <x v="8"/>
  </r>
  <r>
    <n v="50000"/>
    <n v="10814"/>
    <x v="2"/>
    <x v="0"/>
    <s v="USD"/>
    <n v="1420088340"/>
    <n v="1417410964"/>
    <b v="0"/>
    <n v="215"/>
    <b v="0"/>
    <s v="technology/wearables"/>
    <m/>
    <m/>
    <x v="2"/>
    <x v="8"/>
  </r>
  <r>
    <n v="100000"/>
    <n v="205"/>
    <x v="2"/>
    <x v="0"/>
    <s v="USD"/>
    <n v="1409602217"/>
    <n v="1405714217"/>
    <b v="0"/>
    <n v="3"/>
    <b v="0"/>
    <s v="technology/wearables"/>
    <m/>
    <m/>
    <x v="2"/>
    <x v="8"/>
  </r>
  <r>
    <n v="50000"/>
    <n v="15"/>
    <x v="2"/>
    <x v="0"/>
    <s v="USD"/>
    <n v="1407811627"/>
    <n v="1402627627"/>
    <b v="0"/>
    <n v="2"/>
    <b v="0"/>
    <s v="technology/wearables"/>
    <m/>
    <m/>
    <x v="2"/>
    <x v="8"/>
  </r>
  <r>
    <n v="6000"/>
    <n v="891"/>
    <x v="2"/>
    <x v="0"/>
    <s v="USD"/>
    <n v="1420095540"/>
    <n v="1417558804"/>
    <b v="0"/>
    <n v="26"/>
    <b v="0"/>
    <s v="technology/wearables"/>
    <m/>
    <m/>
    <x v="2"/>
    <x v="8"/>
  </r>
  <r>
    <n v="100000"/>
    <n v="1471"/>
    <x v="2"/>
    <x v="5"/>
    <s v="CAD"/>
    <n v="1423333581"/>
    <n v="1420741581"/>
    <b v="0"/>
    <n v="24"/>
    <b v="0"/>
    <s v="technology/wearables"/>
    <m/>
    <m/>
    <x v="2"/>
    <x v="8"/>
  </r>
  <r>
    <n v="50000"/>
    <n v="12792"/>
    <x v="2"/>
    <x v="13"/>
    <s v="EUR"/>
    <n v="1467106895"/>
    <n v="1463218895"/>
    <b v="0"/>
    <n v="96"/>
    <b v="0"/>
    <s v="technology/wearables"/>
    <m/>
    <m/>
    <x v="2"/>
    <x v="8"/>
  </r>
  <r>
    <n v="29000"/>
    <n v="1108"/>
    <x v="2"/>
    <x v="0"/>
    <s v="USD"/>
    <n v="1463821338"/>
    <n v="1461229338"/>
    <b v="0"/>
    <n v="17"/>
    <b v="0"/>
    <s v="technology/wearables"/>
    <m/>
    <m/>
    <x v="2"/>
    <x v="8"/>
  </r>
  <r>
    <n v="57000"/>
    <n v="8827"/>
    <x v="2"/>
    <x v="0"/>
    <s v="USD"/>
    <n v="1472920909"/>
    <n v="1467736909"/>
    <b v="0"/>
    <n v="94"/>
    <b v="0"/>
    <s v="technology/wearables"/>
    <m/>
    <m/>
    <x v="2"/>
    <x v="8"/>
  </r>
  <r>
    <n v="75000"/>
    <n v="19434"/>
    <x v="2"/>
    <x v="0"/>
    <s v="USD"/>
    <n v="1410955331"/>
    <n v="1407931331"/>
    <b v="0"/>
    <n v="129"/>
    <b v="0"/>
    <s v="technology/wearables"/>
    <m/>
    <m/>
    <x v="2"/>
    <x v="8"/>
  </r>
  <r>
    <n v="2500"/>
    <n v="1"/>
    <x v="2"/>
    <x v="0"/>
    <s v="USD"/>
    <n v="1477509604"/>
    <n v="1474917604"/>
    <b v="0"/>
    <n v="1"/>
    <b v="0"/>
    <s v="technology/wearables"/>
    <m/>
    <m/>
    <x v="2"/>
    <x v="8"/>
  </r>
  <r>
    <n v="50000"/>
    <n v="53"/>
    <x v="2"/>
    <x v="0"/>
    <s v="USD"/>
    <n v="1489512122"/>
    <n v="1486923722"/>
    <b v="0"/>
    <n v="4"/>
    <b v="0"/>
    <s v="technology/wearables"/>
    <m/>
    <m/>
    <x v="2"/>
    <x v="8"/>
  </r>
  <r>
    <n v="35000"/>
    <n v="298"/>
    <x v="2"/>
    <x v="0"/>
    <s v="USD"/>
    <n v="1477949764"/>
    <n v="1474493764"/>
    <b v="0"/>
    <n v="3"/>
    <b v="0"/>
    <s v="technology/wearables"/>
    <m/>
    <m/>
    <x v="2"/>
    <x v="8"/>
  </r>
  <r>
    <n v="320000"/>
    <n v="23948"/>
    <x v="2"/>
    <x v="0"/>
    <s v="USD"/>
    <n v="1406257200"/>
    <n v="1403176891"/>
    <b v="0"/>
    <n v="135"/>
    <b v="0"/>
    <s v="technology/wearables"/>
    <m/>
    <m/>
    <x v="2"/>
    <x v="8"/>
  </r>
  <r>
    <n v="2000"/>
    <n v="553"/>
    <x v="2"/>
    <x v="0"/>
    <s v="USD"/>
    <n v="1421095672"/>
    <n v="1417207672"/>
    <b v="0"/>
    <n v="10"/>
    <b v="0"/>
    <s v="technology/wearables"/>
    <m/>
    <m/>
    <x v="2"/>
    <x v="8"/>
  </r>
  <r>
    <n v="500000"/>
    <n v="0"/>
    <x v="2"/>
    <x v="13"/>
    <s v="EUR"/>
    <n v="1438618170"/>
    <n v="1436026170"/>
    <b v="0"/>
    <n v="0"/>
    <b v="0"/>
    <s v="technology/wearables"/>
    <m/>
    <m/>
    <x v="2"/>
    <x v="8"/>
  </r>
  <r>
    <n v="100000"/>
    <n v="3550"/>
    <x v="2"/>
    <x v="14"/>
    <s v="MXN"/>
    <n v="1486317653"/>
    <n v="1481133653"/>
    <b v="0"/>
    <n v="6"/>
    <b v="0"/>
    <s v="technology/wearables"/>
    <m/>
    <m/>
    <x v="2"/>
    <x v="8"/>
  </r>
  <r>
    <n v="20000"/>
    <n v="14598"/>
    <x v="2"/>
    <x v="0"/>
    <s v="USD"/>
    <n v="1444876253"/>
    <n v="1442284253"/>
    <b v="0"/>
    <n v="36"/>
    <b v="0"/>
    <s v="technology/wearables"/>
    <m/>
    <m/>
    <x v="2"/>
    <x v="8"/>
  </r>
  <r>
    <n v="200000"/>
    <n v="115297.5"/>
    <x v="2"/>
    <x v="0"/>
    <s v="USD"/>
    <n v="1481173140"/>
    <n v="1478016097"/>
    <b v="0"/>
    <n v="336"/>
    <b v="0"/>
    <s v="technology/wearables"/>
    <m/>
    <m/>
    <x v="2"/>
    <x v="8"/>
  </r>
  <r>
    <n v="20000"/>
    <n v="2468"/>
    <x v="2"/>
    <x v="0"/>
    <s v="USD"/>
    <n v="1473400800"/>
    <n v="1469718841"/>
    <b v="0"/>
    <n v="34"/>
    <b v="0"/>
    <s v="technology/wearables"/>
    <m/>
    <m/>
    <x v="2"/>
    <x v="8"/>
  </r>
  <r>
    <n v="50000"/>
    <n v="260"/>
    <x v="2"/>
    <x v="0"/>
    <s v="USD"/>
    <n v="1435711246"/>
    <n v="1433292046"/>
    <b v="0"/>
    <n v="10"/>
    <b v="0"/>
    <s v="technology/wearables"/>
    <m/>
    <m/>
    <x v="2"/>
    <x v="8"/>
  </r>
  <r>
    <n v="20000"/>
    <n v="1306"/>
    <x v="2"/>
    <x v="1"/>
    <s v="GBP"/>
    <n v="1482397263"/>
    <n v="1479805263"/>
    <b v="0"/>
    <n v="201"/>
    <b v="0"/>
    <s v="technology/wearables"/>
    <m/>
    <m/>
    <x v="2"/>
    <x v="8"/>
  </r>
  <r>
    <n v="100000"/>
    <n v="35338"/>
    <x v="2"/>
    <x v="0"/>
    <s v="USD"/>
    <n v="1430421827"/>
    <n v="1427829827"/>
    <b v="0"/>
    <n v="296"/>
    <b v="0"/>
    <s v="technology/wearables"/>
    <m/>
    <m/>
    <x v="2"/>
    <x v="8"/>
  </r>
  <r>
    <n v="150000"/>
    <n v="590"/>
    <x v="2"/>
    <x v="0"/>
    <s v="USD"/>
    <n v="1485964559"/>
    <n v="1483372559"/>
    <b v="0"/>
    <n v="7"/>
    <b v="0"/>
    <s v="technology/wearables"/>
    <m/>
    <m/>
    <x v="2"/>
    <x v="8"/>
  </r>
  <r>
    <n v="60000"/>
    <n v="636"/>
    <x v="2"/>
    <x v="0"/>
    <s v="USD"/>
    <n v="1414758620"/>
    <n v="1412166620"/>
    <b v="0"/>
    <n v="7"/>
    <b v="0"/>
    <s v="technology/wearables"/>
    <m/>
    <m/>
    <x v="2"/>
    <x v="8"/>
  </r>
  <r>
    <n v="175000"/>
    <n v="1"/>
    <x v="2"/>
    <x v="9"/>
    <s v="EUR"/>
    <n v="1406326502"/>
    <n v="1403734502"/>
    <b v="0"/>
    <n v="1"/>
    <b v="0"/>
    <s v="technology/wearables"/>
    <m/>
    <m/>
    <x v="2"/>
    <x v="8"/>
  </r>
  <r>
    <n v="5000"/>
    <n v="2319"/>
    <x v="2"/>
    <x v="12"/>
    <s v="EUR"/>
    <n v="1454502789"/>
    <n v="1453206789"/>
    <b v="0"/>
    <n v="114"/>
    <b v="0"/>
    <s v="technology/wearables"/>
    <m/>
    <m/>
    <x v="2"/>
    <x v="8"/>
  </r>
  <r>
    <n v="100000"/>
    <n v="15390"/>
    <x v="2"/>
    <x v="0"/>
    <s v="USD"/>
    <n v="1411005600"/>
    <n v="1408141245"/>
    <b v="0"/>
    <n v="29"/>
    <b v="0"/>
    <s v="technology/wearables"/>
    <m/>
    <m/>
    <x v="2"/>
    <x v="8"/>
  </r>
  <r>
    <n v="130000"/>
    <n v="107148.74"/>
    <x v="2"/>
    <x v="0"/>
    <s v="USD"/>
    <n v="1385136000"/>
    <n v="1381923548"/>
    <b v="0"/>
    <n v="890"/>
    <b v="0"/>
    <s v="technology/wearables"/>
    <m/>
    <m/>
    <x v="2"/>
    <x v="8"/>
  </r>
  <r>
    <n v="15000"/>
    <n v="403"/>
    <x v="2"/>
    <x v="3"/>
    <s v="EUR"/>
    <n v="1484065881"/>
    <n v="1481473881"/>
    <b v="0"/>
    <n v="31"/>
    <b v="0"/>
    <s v="technology/wearables"/>
    <m/>
    <m/>
    <x v="2"/>
    <x v="8"/>
  </r>
  <r>
    <n v="23000"/>
    <n v="6118"/>
    <x v="2"/>
    <x v="1"/>
    <s v="GBP"/>
    <n v="1406130880"/>
    <n v="1403538880"/>
    <b v="0"/>
    <n v="21"/>
    <b v="0"/>
    <s v="technology/wearables"/>
    <m/>
    <m/>
    <x v="2"/>
    <x v="8"/>
  </r>
  <r>
    <n v="15000"/>
    <n v="4622.01"/>
    <x v="2"/>
    <x v="0"/>
    <s v="USD"/>
    <n v="1480011987"/>
    <n v="1477416387"/>
    <b v="0"/>
    <n v="37"/>
    <b v="0"/>
    <s v="technology/wearables"/>
    <m/>
    <m/>
    <x v="2"/>
    <x v="8"/>
  </r>
  <r>
    <n v="15000"/>
    <n v="837"/>
    <x v="2"/>
    <x v="0"/>
    <s v="USD"/>
    <n v="1485905520"/>
    <n v="1481150949"/>
    <b v="0"/>
    <n v="7"/>
    <b v="0"/>
    <s v="technology/wearables"/>
    <m/>
    <m/>
    <x v="2"/>
    <x v="8"/>
  </r>
  <r>
    <n v="55000"/>
    <n v="481"/>
    <x v="2"/>
    <x v="5"/>
    <s v="CAD"/>
    <n v="1487565468"/>
    <n v="1482381468"/>
    <b v="0"/>
    <n v="4"/>
    <b v="0"/>
    <s v="technology/wearables"/>
    <m/>
    <m/>
    <x v="2"/>
    <x v="8"/>
  </r>
  <r>
    <n v="100000"/>
    <n v="977"/>
    <x v="2"/>
    <x v="9"/>
    <s v="EUR"/>
    <n v="1484999278"/>
    <n v="1482407278"/>
    <b v="0"/>
    <n v="5"/>
    <b v="0"/>
    <s v="technology/wearables"/>
    <m/>
    <m/>
    <x v="2"/>
    <x v="8"/>
  </r>
  <r>
    <n v="100000"/>
    <n v="0"/>
    <x v="2"/>
    <x v="3"/>
    <s v="EUR"/>
    <n v="1481740740"/>
    <n v="1478130783"/>
    <b v="0"/>
    <n v="0"/>
    <b v="0"/>
    <s v="technology/wearables"/>
    <m/>
    <m/>
    <x v="2"/>
    <x v="8"/>
  </r>
  <r>
    <n v="68000"/>
    <n v="53670.6"/>
    <x v="2"/>
    <x v="1"/>
    <s v="GBP"/>
    <n v="1483286127"/>
    <n v="1479830127"/>
    <b v="0"/>
    <n v="456"/>
    <b v="0"/>
    <s v="technology/wearables"/>
    <m/>
    <m/>
    <x v="2"/>
    <x v="8"/>
  </r>
  <r>
    <n v="40000"/>
    <n v="8837"/>
    <x v="2"/>
    <x v="1"/>
    <s v="GBP"/>
    <n v="1410616600"/>
    <n v="1405432600"/>
    <b v="0"/>
    <n v="369"/>
    <b v="0"/>
    <s v="technology/wearables"/>
    <m/>
    <m/>
    <x v="2"/>
    <x v="8"/>
  </r>
  <r>
    <n v="15000"/>
    <n v="61"/>
    <x v="2"/>
    <x v="0"/>
    <s v="USD"/>
    <n v="1417741159"/>
    <n v="1415149159"/>
    <b v="0"/>
    <n v="2"/>
    <b v="0"/>
    <s v="technology/wearables"/>
    <m/>
    <m/>
    <x v="2"/>
    <x v="8"/>
  </r>
  <r>
    <n v="1200"/>
    <n v="0"/>
    <x v="2"/>
    <x v="5"/>
    <s v="CAD"/>
    <n v="1408495440"/>
    <n v="1405640302"/>
    <b v="0"/>
    <n v="0"/>
    <b v="0"/>
    <s v="technology/wearables"/>
    <m/>
    <m/>
    <x v="2"/>
    <x v="8"/>
  </r>
  <r>
    <n v="100000"/>
    <n v="33791"/>
    <x v="2"/>
    <x v="9"/>
    <s v="EUR"/>
    <n v="1481716868"/>
    <n v="1478257268"/>
    <b v="0"/>
    <n v="338"/>
    <b v="0"/>
    <s v="technology/wearables"/>
    <m/>
    <m/>
    <x v="2"/>
    <x v="8"/>
  </r>
  <r>
    <n v="48500"/>
    <n v="105"/>
    <x v="2"/>
    <x v="0"/>
    <s v="USD"/>
    <n v="1455466832"/>
    <n v="1452874832"/>
    <b v="0"/>
    <n v="4"/>
    <b v="0"/>
    <s v="technology/wearables"/>
    <m/>
    <m/>
    <x v="2"/>
    <x v="8"/>
  </r>
  <r>
    <n v="25000"/>
    <n v="199"/>
    <x v="2"/>
    <x v="13"/>
    <s v="EUR"/>
    <n v="1465130532"/>
    <n v="1462538532"/>
    <b v="0"/>
    <n v="1"/>
    <b v="0"/>
    <s v="technology/wearables"/>
    <m/>
    <m/>
    <x v="2"/>
    <x v="8"/>
  </r>
  <r>
    <n v="15000"/>
    <n v="2249"/>
    <x v="2"/>
    <x v="0"/>
    <s v="USD"/>
    <n v="1488308082"/>
    <n v="1483124082"/>
    <b v="0"/>
    <n v="28"/>
    <b v="0"/>
    <s v="technology/wearables"/>
    <m/>
    <m/>
    <x v="2"/>
    <x v="8"/>
  </r>
  <r>
    <n v="27500"/>
    <n v="1389"/>
    <x v="2"/>
    <x v="0"/>
    <s v="USD"/>
    <n v="1446693040"/>
    <n v="1443233440"/>
    <b v="0"/>
    <n v="12"/>
    <b v="0"/>
    <s v="technology/wearables"/>
    <m/>
    <m/>
    <x v="2"/>
    <x v="8"/>
  </r>
  <r>
    <n v="7000"/>
    <n v="715"/>
    <x v="2"/>
    <x v="0"/>
    <s v="USD"/>
    <n v="1417392000"/>
    <n v="1414511307"/>
    <b v="0"/>
    <n v="16"/>
    <b v="0"/>
    <s v="technology/wearables"/>
    <m/>
    <m/>
    <x v="2"/>
    <x v="8"/>
  </r>
  <r>
    <n v="100000"/>
    <n v="305"/>
    <x v="2"/>
    <x v="0"/>
    <s v="USD"/>
    <n v="1409949002"/>
    <n v="1407357002"/>
    <b v="0"/>
    <n v="4"/>
    <b v="0"/>
    <s v="technology/wearables"/>
    <m/>
    <m/>
    <x v="2"/>
    <x v="8"/>
  </r>
  <r>
    <n v="12000"/>
    <n v="90"/>
    <x v="2"/>
    <x v="0"/>
    <s v="USD"/>
    <n v="1487397540"/>
    <n v="1484684247"/>
    <b v="0"/>
    <n v="4"/>
    <b v="0"/>
    <s v="technology/wearables"/>
    <m/>
    <m/>
    <x v="2"/>
    <x v="8"/>
  </r>
  <r>
    <n v="15000"/>
    <n v="194"/>
    <x v="2"/>
    <x v="0"/>
    <s v="USD"/>
    <n v="1456189076"/>
    <n v="1454979476"/>
    <b v="0"/>
    <n v="10"/>
    <b v="0"/>
    <s v="technology/wearables"/>
    <m/>
    <m/>
    <x v="2"/>
    <x v="8"/>
  </r>
  <r>
    <n v="1900"/>
    <n v="2735"/>
    <x v="0"/>
    <x v="0"/>
    <s v="USD"/>
    <n v="1327851291"/>
    <n v="1325432091"/>
    <b v="0"/>
    <n v="41"/>
    <b v="1"/>
    <s v="publishing/nonfiction"/>
    <m/>
    <m/>
    <x v="3"/>
    <x v="9"/>
  </r>
  <r>
    <n v="8200"/>
    <n v="10013"/>
    <x v="0"/>
    <x v="0"/>
    <s v="USD"/>
    <n v="1406900607"/>
    <n v="1403012607"/>
    <b v="0"/>
    <n v="119"/>
    <b v="1"/>
    <s v="publishing/nonfiction"/>
    <m/>
    <m/>
    <x v="3"/>
    <x v="9"/>
  </r>
  <r>
    <n v="25000"/>
    <n v="33006"/>
    <x v="0"/>
    <x v="0"/>
    <s v="USD"/>
    <n v="1333909178"/>
    <n v="1331320778"/>
    <b v="0"/>
    <n v="153"/>
    <b v="1"/>
    <s v="publishing/nonfiction"/>
    <m/>
    <m/>
    <x v="3"/>
    <x v="9"/>
  </r>
  <r>
    <n v="5000"/>
    <n v="5469"/>
    <x v="0"/>
    <x v="0"/>
    <s v="USD"/>
    <n v="1438228740"/>
    <n v="1435606549"/>
    <b v="0"/>
    <n v="100"/>
    <b v="1"/>
    <s v="publishing/nonfiction"/>
    <m/>
    <m/>
    <x v="3"/>
    <x v="9"/>
  </r>
  <r>
    <n v="7000"/>
    <n v="7383.01"/>
    <x v="0"/>
    <x v="0"/>
    <s v="USD"/>
    <n v="1309447163"/>
    <n v="1306855163"/>
    <b v="0"/>
    <n v="143"/>
    <b v="1"/>
    <s v="publishing/nonfiction"/>
    <m/>
    <m/>
    <x v="3"/>
    <x v="9"/>
  </r>
  <r>
    <n v="20000"/>
    <n v="20070"/>
    <x v="0"/>
    <x v="0"/>
    <s v="USD"/>
    <n v="1450018912"/>
    <n v="1447426912"/>
    <b v="0"/>
    <n v="140"/>
    <b v="1"/>
    <s v="publishing/nonfiction"/>
    <m/>
    <m/>
    <x v="3"/>
    <x v="9"/>
  </r>
  <r>
    <n v="2500"/>
    <n v="2535"/>
    <x v="0"/>
    <x v="0"/>
    <s v="USD"/>
    <n v="1365728487"/>
    <n v="1363136487"/>
    <b v="0"/>
    <n v="35"/>
    <b v="1"/>
    <s v="publishing/nonfiction"/>
    <m/>
    <m/>
    <x v="3"/>
    <x v="9"/>
  </r>
  <r>
    <n v="3500"/>
    <n v="5443"/>
    <x v="0"/>
    <x v="0"/>
    <s v="USD"/>
    <n v="1358198400"/>
    <n v="1354580949"/>
    <b v="0"/>
    <n v="149"/>
    <b v="1"/>
    <s v="publishing/nonfiction"/>
    <m/>
    <m/>
    <x v="3"/>
    <x v="9"/>
  </r>
  <r>
    <n v="7500"/>
    <n v="7917.45"/>
    <x v="0"/>
    <x v="0"/>
    <s v="USD"/>
    <n v="1313957157"/>
    <n v="1310069157"/>
    <b v="0"/>
    <n v="130"/>
    <b v="1"/>
    <s v="publishing/nonfiction"/>
    <m/>
    <m/>
    <x v="3"/>
    <x v="9"/>
  </r>
  <r>
    <n v="4000"/>
    <n v="5226"/>
    <x v="0"/>
    <x v="0"/>
    <s v="USD"/>
    <n v="1348028861"/>
    <n v="1342844861"/>
    <b v="0"/>
    <n v="120"/>
    <b v="1"/>
    <s v="publishing/nonfiction"/>
    <m/>
    <m/>
    <x v="3"/>
    <x v="9"/>
  </r>
  <r>
    <n v="20000"/>
    <n v="26438"/>
    <x v="0"/>
    <x v="0"/>
    <s v="USD"/>
    <n v="1323280391"/>
    <n v="1320688391"/>
    <b v="0"/>
    <n v="265"/>
    <b v="1"/>
    <s v="publishing/nonfiction"/>
    <m/>
    <m/>
    <x v="3"/>
    <x v="9"/>
  </r>
  <r>
    <n v="5000"/>
    <n v="6300"/>
    <x v="0"/>
    <x v="0"/>
    <s v="USD"/>
    <n v="1327212000"/>
    <n v="1322852747"/>
    <b v="0"/>
    <n v="71"/>
    <b v="1"/>
    <s v="publishing/nonfiction"/>
    <m/>
    <m/>
    <x v="3"/>
    <x v="9"/>
  </r>
  <r>
    <n v="40"/>
    <n v="64"/>
    <x v="0"/>
    <x v="1"/>
    <s v="GBP"/>
    <n v="1380449461"/>
    <n v="1375265461"/>
    <b v="0"/>
    <n v="13"/>
    <b v="1"/>
    <s v="publishing/nonfiction"/>
    <m/>
    <m/>
    <x v="3"/>
    <x v="9"/>
  </r>
  <r>
    <n v="2500"/>
    <n v="3012"/>
    <x v="0"/>
    <x v="1"/>
    <s v="GBP"/>
    <n v="1387533892"/>
    <n v="1384941892"/>
    <b v="0"/>
    <n v="169"/>
    <b v="1"/>
    <s v="publishing/nonfiction"/>
    <m/>
    <m/>
    <x v="3"/>
    <x v="9"/>
  </r>
  <r>
    <n v="8500"/>
    <n v="10670"/>
    <x v="0"/>
    <x v="5"/>
    <s v="CAD"/>
    <n v="1431147600"/>
    <n v="1428465420"/>
    <b v="0"/>
    <n v="57"/>
    <b v="1"/>
    <s v="publishing/nonfiction"/>
    <m/>
    <m/>
    <x v="3"/>
    <x v="9"/>
  </r>
  <r>
    <n v="47000"/>
    <n v="53771"/>
    <x v="0"/>
    <x v="0"/>
    <s v="USD"/>
    <n v="1417653540"/>
    <n v="1414975346"/>
    <b v="0"/>
    <n v="229"/>
    <b v="1"/>
    <s v="publishing/nonfiction"/>
    <m/>
    <m/>
    <x v="3"/>
    <x v="9"/>
  </r>
  <r>
    <n v="3600"/>
    <n v="11345"/>
    <x v="0"/>
    <x v="0"/>
    <s v="USD"/>
    <n v="1385009940"/>
    <n v="1383327440"/>
    <b v="0"/>
    <n v="108"/>
    <b v="1"/>
    <s v="publishing/nonfiction"/>
    <m/>
    <m/>
    <x v="3"/>
    <x v="9"/>
  </r>
  <r>
    <n v="5000"/>
    <n v="6120"/>
    <x v="0"/>
    <x v="0"/>
    <s v="USD"/>
    <n v="1392408000"/>
    <n v="1390890987"/>
    <b v="0"/>
    <n v="108"/>
    <b v="1"/>
    <s v="publishing/nonfiction"/>
    <m/>
    <m/>
    <x v="3"/>
    <x v="9"/>
  </r>
  <r>
    <n v="1500"/>
    <n v="1601"/>
    <x v="0"/>
    <x v="0"/>
    <s v="USD"/>
    <n v="1417409940"/>
    <n v="1414765794"/>
    <b v="0"/>
    <n v="41"/>
    <b v="1"/>
    <s v="publishing/nonfiction"/>
    <m/>
    <m/>
    <x v="3"/>
    <x v="9"/>
  </r>
  <r>
    <n v="6000"/>
    <n v="9500"/>
    <x v="0"/>
    <x v="0"/>
    <s v="USD"/>
    <n v="1407758629"/>
    <n v="1404907429"/>
    <b v="0"/>
    <n v="139"/>
    <b v="1"/>
    <s v="publishing/nonfiction"/>
    <m/>
    <m/>
    <x v="3"/>
    <x v="9"/>
  </r>
  <r>
    <n v="3000"/>
    <n v="3222"/>
    <x v="0"/>
    <x v="0"/>
    <s v="USD"/>
    <n v="1434857482"/>
    <n v="1433647882"/>
    <b v="0"/>
    <n v="19"/>
    <b v="1"/>
    <s v="publishing/nonfiction"/>
    <m/>
    <m/>
    <x v="3"/>
    <x v="9"/>
  </r>
  <r>
    <n v="13000"/>
    <n v="13293.8"/>
    <x v="0"/>
    <x v="0"/>
    <s v="USD"/>
    <n v="1370964806"/>
    <n v="1367940806"/>
    <b v="0"/>
    <n v="94"/>
    <b v="1"/>
    <s v="publishing/nonfiction"/>
    <m/>
    <m/>
    <x v="3"/>
    <x v="9"/>
  </r>
  <r>
    <n v="1400"/>
    <n v="1550"/>
    <x v="0"/>
    <x v="0"/>
    <s v="USD"/>
    <n v="1395435712"/>
    <n v="1392847312"/>
    <b v="0"/>
    <n v="23"/>
    <b v="1"/>
    <s v="publishing/nonfiction"/>
    <m/>
    <m/>
    <x v="3"/>
    <x v="9"/>
  </r>
  <r>
    <n v="550"/>
    <n v="814"/>
    <x v="0"/>
    <x v="0"/>
    <s v="USD"/>
    <n v="1334610000"/>
    <n v="1332435685"/>
    <b v="0"/>
    <n v="15"/>
    <b v="1"/>
    <s v="publishing/nonfiction"/>
    <m/>
    <m/>
    <x v="3"/>
    <x v="9"/>
  </r>
  <r>
    <n v="5000"/>
    <n v="5116"/>
    <x v="0"/>
    <x v="0"/>
    <s v="USD"/>
    <n v="1355439503"/>
    <n v="1352847503"/>
    <b v="0"/>
    <n v="62"/>
    <b v="1"/>
    <s v="publishing/nonfiction"/>
    <m/>
    <m/>
    <x v="3"/>
    <x v="9"/>
  </r>
  <r>
    <n v="2220"/>
    <n v="3976"/>
    <x v="0"/>
    <x v="0"/>
    <s v="USD"/>
    <n v="1367588645"/>
    <n v="1364996645"/>
    <b v="0"/>
    <n v="74"/>
    <b v="1"/>
    <s v="publishing/nonfiction"/>
    <m/>
    <m/>
    <x v="3"/>
    <x v="9"/>
  </r>
  <r>
    <n v="2987"/>
    <n v="3318"/>
    <x v="0"/>
    <x v="0"/>
    <s v="USD"/>
    <n v="1348372740"/>
    <n v="1346806909"/>
    <b v="0"/>
    <n v="97"/>
    <b v="1"/>
    <s v="publishing/nonfiction"/>
    <m/>
    <m/>
    <x v="3"/>
    <x v="9"/>
  </r>
  <r>
    <n v="7000"/>
    <n v="7003"/>
    <x v="0"/>
    <x v="9"/>
    <s v="EUR"/>
    <n v="1421319240"/>
    <n v="1418649019"/>
    <b v="0"/>
    <n v="55"/>
    <b v="1"/>
    <s v="publishing/nonfiction"/>
    <m/>
    <m/>
    <x v="3"/>
    <x v="9"/>
  </r>
  <r>
    <n v="2000"/>
    <n v="2005"/>
    <x v="0"/>
    <x v="0"/>
    <s v="USD"/>
    <n v="1407701966"/>
    <n v="1405109966"/>
    <b v="0"/>
    <n v="44"/>
    <b v="1"/>
    <s v="publishing/nonfiction"/>
    <m/>
    <m/>
    <x v="3"/>
    <x v="9"/>
  </r>
  <r>
    <n v="10000"/>
    <n v="10556"/>
    <x v="0"/>
    <x v="0"/>
    <s v="USD"/>
    <n v="1485642930"/>
    <n v="1483050930"/>
    <b v="0"/>
    <n v="110"/>
    <b v="1"/>
    <s v="publishing/nonfiction"/>
    <m/>
    <m/>
    <x v="3"/>
    <x v="9"/>
  </r>
  <r>
    <n v="4444"/>
    <n v="4559"/>
    <x v="0"/>
    <x v="0"/>
    <s v="USD"/>
    <n v="1361739872"/>
    <n v="1359147872"/>
    <b v="0"/>
    <n v="59"/>
    <b v="1"/>
    <s v="publishing/nonfiction"/>
    <m/>
    <m/>
    <x v="3"/>
    <x v="9"/>
  </r>
  <r>
    <n v="3000"/>
    <n v="3555"/>
    <x v="0"/>
    <x v="0"/>
    <s v="USD"/>
    <n v="1312470475"/>
    <n v="1308496075"/>
    <b v="0"/>
    <n v="62"/>
    <b v="1"/>
    <s v="publishing/nonfiction"/>
    <m/>
    <m/>
    <x v="3"/>
    <x v="9"/>
  </r>
  <r>
    <n v="5000"/>
    <n v="5585"/>
    <x v="0"/>
    <x v="2"/>
    <s v="AUD"/>
    <n v="1476615600"/>
    <n v="1474884417"/>
    <b v="0"/>
    <n v="105"/>
    <b v="1"/>
    <s v="publishing/nonfiction"/>
    <m/>
    <m/>
    <x v="3"/>
    <x v="9"/>
  </r>
  <r>
    <n v="10000"/>
    <n v="12800"/>
    <x v="0"/>
    <x v="0"/>
    <s v="USD"/>
    <n v="1423922991"/>
    <n v="1421330991"/>
    <b v="0"/>
    <n v="26"/>
    <b v="1"/>
    <s v="publishing/nonfiction"/>
    <m/>
    <m/>
    <x v="3"/>
    <x v="9"/>
  </r>
  <r>
    <n v="2000"/>
    <n v="2075"/>
    <x v="0"/>
    <x v="0"/>
    <s v="USD"/>
    <n v="1357408721"/>
    <n v="1354816721"/>
    <b v="0"/>
    <n v="49"/>
    <b v="1"/>
    <s v="publishing/nonfiction"/>
    <m/>
    <m/>
    <x v="3"/>
    <x v="9"/>
  </r>
  <r>
    <n v="2500"/>
    <n v="2547.69"/>
    <x v="0"/>
    <x v="0"/>
    <s v="USD"/>
    <n v="1369010460"/>
    <n v="1366381877"/>
    <b v="0"/>
    <n v="68"/>
    <b v="1"/>
    <s v="publishing/nonfiction"/>
    <m/>
    <m/>
    <x v="3"/>
    <x v="9"/>
  </r>
  <r>
    <n v="700"/>
    <n v="824"/>
    <x v="0"/>
    <x v="0"/>
    <s v="USD"/>
    <n v="1303147459"/>
    <n v="1297880659"/>
    <b v="0"/>
    <n v="22"/>
    <b v="1"/>
    <s v="publishing/nonfiction"/>
    <m/>
    <m/>
    <x v="3"/>
    <x v="9"/>
  </r>
  <r>
    <n v="250"/>
    <n v="595"/>
    <x v="0"/>
    <x v="0"/>
    <s v="USD"/>
    <n v="1354756714"/>
    <n v="1353547114"/>
    <b v="0"/>
    <n v="18"/>
    <b v="1"/>
    <s v="publishing/nonfiction"/>
    <m/>
    <m/>
    <x v="3"/>
    <x v="9"/>
  </r>
  <r>
    <n v="2500"/>
    <n v="2550"/>
    <x v="0"/>
    <x v="0"/>
    <s v="USD"/>
    <n v="1286568268"/>
    <n v="1283976268"/>
    <b v="0"/>
    <n v="19"/>
    <b v="1"/>
    <s v="publishing/nonfiction"/>
    <m/>
    <m/>
    <x v="3"/>
    <x v="9"/>
  </r>
  <r>
    <n v="5000"/>
    <n v="5096"/>
    <x v="0"/>
    <x v="1"/>
    <s v="GBP"/>
    <n v="1404892539"/>
    <n v="1401436539"/>
    <b v="0"/>
    <n v="99"/>
    <b v="1"/>
    <s v="publishing/nonfiction"/>
    <m/>
    <m/>
    <x v="3"/>
    <x v="9"/>
  </r>
  <r>
    <n v="2200"/>
    <n v="0"/>
    <x v="2"/>
    <x v="0"/>
    <s v="USD"/>
    <n v="1480188013"/>
    <n v="1477592413"/>
    <b v="0"/>
    <n v="0"/>
    <b v="0"/>
    <s v="publishing/fiction"/>
    <m/>
    <m/>
    <x v="3"/>
    <x v="10"/>
  </r>
  <r>
    <n v="5000"/>
    <n v="235"/>
    <x v="2"/>
    <x v="0"/>
    <s v="USD"/>
    <n v="1391364126"/>
    <n v="1388772126"/>
    <b v="0"/>
    <n v="6"/>
    <b v="0"/>
    <s v="publishing/fiction"/>
    <m/>
    <m/>
    <x v="3"/>
    <x v="10"/>
  </r>
  <r>
    <n v="3500"/>
    <n v="0"/>
    <x v="2"/>
    <x v="14"/>
    <s v="MXN"/>
    <n v="1480831200"/>
    <n v="1479328570"/>
    <b v="0"/>
    <n v="0"/>
    <b v="0"/>
    <s v="publishing/fiction"/>
    <m/>
    <m/>
    <x v="3"/>
    <x v="10"/>
  </r>
  <r>
    <n v="4290"/>
    <n v="5"/>
    <x v="2"/>
    <x v="1"/>
    <s v="GBP"/>
    <n v="1376563408"/>
    <n v="1373971408"/>
    <b v="0"/>
    <n v="1"/>
    <b v="0"/>
    <s v="publishing/fiction"/>
    <m/>
    <m/>
    <x v="3"/>
    <x v="10"/>
  </r>
  <r>
    <n v="5000"/>
    <n v="0"/>
    <x v="2"/>
    <x v="0"/>
    <s v="USD"/>
    <n v="1441858161"/>
    <n v="1439266161"/>
    <b v="0"/>
    <n v="0"/>
    <b v="0"/>
    <s v="publishing/fiction"/>
    <m/>
    <m/>
    <x v="3"/>
    <x v="10"/>
  </r>
  <r>
    <n v="7000"/>
    <n v="2521"/>
    <x v="2"/>
    <x v="0"/>
    <s v="USD"/>
    <n v="1413723684"/>
    <n v="1411131684"/>
    <b v="0"/>
    <n v="44"/>
    <b v="0"/>
    <s v="publishing/fiction"/>
    <m/>
    <m/>
    <x v="3"/>
    <x v="10"/>
  </r>
  <r>
    <n v="4000"/>
    <n v="0"/>
    <x v="2"/>
    <x v="5"/>
    <s v="CAD"/>
    <n v="1424112483"/>
    <n v="1421520483"/>
    <b v="0"/>
    <n v="0"/>
    <b v="0"/>
    <s v="publishing/fiction"/>
    <m/>
    <m/>
    <x v="3"/>
    <x v="10"/>
  </r>
  <r>
    <n v="5000"/>
    <n v="177"/>
    <x v="2"/>
    <x v="0"/>
    <s v="USD"/>
    <n v="1432178810"/>
    <n v="1429586810"/>
    <b v="0"/>
    <n v="3"/>
    <b v="0"/>
    <s v="publishing/fiction"/>
    <m/>
    <m/>
    <x v="3"/>
    <x v="10"/>
  </r>
  <r>
    <n v="2500"/>
    <n v="0"/>
    <x v="2"/>
    <x v="0"/>
    <s v="USD"/>
    <n v="1387169890"/>
    <n v="1384577890"/>
    <b v="0"/>
    <n v="0"/>
    <b v="0"/>
    <s v="publishing/fiction"/>
    <m/>
    <m/>
    <x v="3"/>
    <x v="10"/>
  </r>
  <r>
    <n v="4000"/>
    <n v="1656"/>
    <x v="2"/>
    <x v="0"/>
    <s v="USD"/>
    <n v="1388102094"/>
    <n v="1385510094"/>
    <b v="0"/>
    <n v="52"/>
    <b v="0"/>
    <s v="publishing/fiction"/>
    <m/>
    <m/>
    <x v="3"/>
    <x v="10"/>
  </r>
  <r>
    <n v="17500"/>
    <n v="0"/>
    <x v="2"/>
    <x v="0"/>
    <s v="USD"/>
    <n v="1361750369"/>
    <n v="1358294369"/>
    <b v="0"/>
    <n v="0"/>
    <b v="0"/>
    <s v="publishing/fiction"/>
    <m/>
    <m/>
    <x v="3"/>
    <x v="10"/>
  </r>
  <r>
    <n v="38000"/>
    <n v="10"/>
    <x v="2"/>
    <x v="0"/>
    <s v="USD"/>
    <n v="1454183202"/>
    <n v="1449863202"/>
    <b v="0"/>
    <n v="1"/>
    <b v="0"/>
    <s v="publishing/fiction"/>
    <m/>
    <m/>
    <x v="3"/>
    <x v="10"/>
  </r>
  <r>
    <n v="1500"/>
    <n v="50"/>
    <x v="2"/>
    <x v="0"/>
    <s v="USD"/>
    <n v="1257047940"/>
    <n v="1252718519"/>
    <b v="0"/>
    <n v="1"/>
    <b v="0"/>
    <s v="publishing/fiction"/>
    <m/>
    <m/>
    <x v="3"/>
    <x v="10"/>
  </r>
  <r>
    <n v="3759"/>
    <n v="32"/>
    <x v="2"/>
    <x v="1"/>
    <s v="GBP"/>
    <n v="1431298860"/>
    <n v="1428341985"/>
    <b v="0"/>
    <n v="2"/>
    <b v="0"/>
    <s v="publishing/fiction"/>
    <m/>
    <m/>
    <x v="3"/>
    <x v="10"/>
  </r>
  <r>
    <n v="500"/>
    <n v="351"/>
    <x v="2"/>
    <x v="0"/>
    <s v="USD"/>
    <n v="1393181018"/>
    <n v="1390589018"/>
    <b v="0"/>
    <n v="9"/>
    <b v="0"/>
    <s v="publishing/fiction"/>
    <m/>
    <m/>
    <x v="3"/>
    <x v="10"/>
  </r>
  <r>
    <n v="10000"/>
    <n v="170"/>
    <x v="2"/>
    <x v="0"/>
    <s v="USD"/>
    <n v="1323998795"/>
    <n v="1321406795"/>
    <b v="0"/>
    <n v="5"/>
    <b v="0"/>
    <s v="publishing/fiction"/>
    <m/>
    <m/>
    <x v="3"/>
    <x v="10"/>
  </r>
  <r>
    <n v="7000"/>
    <n v="3598"/>
    <x v="2"/>
    <x v="0"/>
    <s v="USD"/>
    <n v="1444539600"/>
    <n v="1441297645"/>
    <b v="0"/>
    <n v="57"/>
    <b v="0"/>
    <s v="publishing/fiction"/>
    <m/>
    <m/>
    <x v="3"/>
    <x v="10"/>
  </r>
  <r>
    <n v="3000"/>
    <n v="21"/>
    <x v="2"/>
    <x v="0"/>
    <s v="USD"/>
    <n v="1375313577"/>
    <n v="1372721577"/>
    <b v="0"/>
    <n v="3"/>
    <b v="0"/>
    <s v="publishing/fiction"/>
    <m/>
    <m/>
    <x v="3"/>
    <x v="10"/>
  </r>
  <r>
    <n v="500"/>
    <n v="2"/>
    <x v="2"/>
    <x v="0"/>
    <s v="USD"/>
    <n v="1398876680"/>
    <n v="1396284680"/>
    <b v="0"/>
    <n v="1"/>
    <b v="0"/>
    <s v="publishing/fiction"/>
    <m/>
    <m/>
    <x v="3"/>
    <x v="10"/>
  </r>
  <r>
    <n v="15000"/>
    <n v="400"/>
    <x v="2"/>
    <x v="0"/>
    <s v="USD"/>
    <n v="1287115200"/>
    <n v="1284567905"/>
    <b v="0"/>
    <n v="6"/>
    <b v="0"/>
    <s v="publishing/fiction"/>
    <m/>
    <m/>
    <x v="3"/>
    <x v="10"/>
  </r>
  <r>
    <n v="1000"/>
    <n v="1040"/>
    <x v="0"/>
    <x v="0"/>
    <s v="USD"/>
    <n v="1304439025"/>
    <n v="1301847025"/>
    <b v="0"/>
    <n v="27"/>
    <b v="1"/>
    <s v="music/rock"/>
    <m/>
    <m/>
    <x v="4"/>
    <x v="11"/>
  </r>
  <r>
    <n v="800"/>
    <n v="1065.23"/>
    <x v="0"/>
    <x v="0"/>
    <s v="USD"/>
    <n v="1370649674"/>
    <n v="1368057674"/>
    <b v="0"/>
    <n v="25"/>
    <b v="1"/>
    <s v="music/rock"/>
    <m/>
    <m/>
    <x v="4"/>
    <x v="11"/>
  </r>
  <r>
    <n v="700"/>
    <n v="700"/>
    <x v="0"/>
    <x v="0"/>
    <s v="USD"/>
    <n v="1345918302"/>
    <n v="1343326302"/>
    <b v="0"/>
    <n v="14"/>
    <b v="1"/>
    <s v="music/rock"/>
    <m/>
    <m/>
    <x v="4"/>
    <x v="11"/>
  </r>
  <r>
    <n v="1500"/>
    <n v="2222"/>
    <x v="0"/>
    <x v="0"/>
    <s v="USD"/>
    <n v="1335564000"/>
    <n v="1332182049"/>
    <b v="0"/>
    <n v="35"/>
    <b v="1"/>
    <s v="music/rock"/>
    <m/>
    <m/>
    <x v="4"/>
    <x v="11"/>
  </r>
  <r>
    <n v="1000"/>
    <n v="1025"/>
    <x v="0"/>
    <x v="0"/>
    <s v="USD"/>
    <n v="1395023719"/>
    <n v="1391571319"/>
    <b v="0"/>
    <n v="10"/>
    <b v="1"/>
    <s v="music/rock"/>
    <m/>
    <m/>
    <x v="4"/>
    <x v="11"/>
  </r>
  <r>
    <n v="500"/>
    <n v="903.14"/>
    <x v="0"/>
    <x v="0"/>
    <s v="USD"/>
    <n v="1362060915"/>
    <n v="1359468915"/>
    <b v="0"/>
    <n v="29"/>
    <b v="1"/>
    <s v="music/rock"/>
    <m/>
    <m/>
    <x v="4"/>
    <x v="11"/>
  </r>
  <r>
    <n v="5000"/>
    <n v="7140"/>
    <x v="0"/>
    <x v="0"/>
    <s v="USD"/>
    <n v="1336751220"/>
    <n v="1331774434"/>
    <b v="0"/>
    <n v="44"/>
    <b v="1"/>
    <s v="music/rock"/>
    <m/>
    <m/>
    <x v="4"/>
    <x v="11"/>
  </r>
  <r>
    <n v="1200"/>
    <n v="1370"/>
    <x v="0"/>
    <x v="0"/>
    <s v="USD"/>
    <n v="1383318226"/>
    <n v="1380726226"/>
    <b v="0"/>
    <n v="17"/>
    <b v="1"/>
    <s v="music/rock"/>
    <m/>
    <m/>
    <x v="4"/>
    <x v="11"/>
  </r>
  <r>
    <n v="1000"/>
    <n v="2035.05"/>
    <x v="0"/>
    <x v="0"/>
    <s v="USD"/>
    <n v="1341633540"/>
    <n v="1338336588"/>
    <b v="0"/>
    <n v="34"/>
    <b v="1"/>
    <s v="music/rock"/>
    <m/>
    <m/>
    <x v="4"/>
    <x v="11"/>
  </r>
  <r>
    <n v="1700"/>
    <n v="1860"/>
    <x v="0"/>
    <x v="0"/>
    <s v="USD"/>
    <n v="1358755140"/>
    <n v="1357187280"/>
    <b v="0"/>
    <n v="14"/>
    <b v="1"/>
    <s v="music/rock"/>
    <m/>
    <m/>
    <x v="4"/>
    <x v="11"/>
  </r>
  <r>
    <n v="10000"/>
    <n v="14437.46"/>
    <x v="0"/>
    <x v="0"/>
    <s v="USD"/>
    <n v="1359680939"/>
    <n v="1357088939"/>
    <b v="0"/>
    <n v="156"/>
    <b v="1"/>
    <s v="music/rock"/>
    <m/>
    <m/>
    <x v="4"/>
    <x v="11"/>
  </r>
  <r>
    <n v="7500"/>
    <n v="7790"/>
    <x v="0"/>
    <x v="0"/>
    <s v="USD"/>
    <n v="1384322340"/>
    <n v="1381430646"/>
    <b v="0"/>
    <n v="128"/>
    <b v="1"/>
    <s v="music/rock"/>
    <m/>
    <m/>
    <x v="4"/>
    <x v="11"/>
  </r>
  <r>
    <n v="2500"/>
    <n v="2511.11"/>
    <x v="0"/>
    <x v="0"/>
    <s v="USD"/>
    <n v="1383861483"/>
    <n v="1381265883"/>
    <b v="0"/>
    <n v="60"/>
    <b v="1"/>
    <s v="music/rock"/>
    <m/>
    <m/>
    <x v="4"/>
    <x v="11"/>
  </r>
  <r>
    <n v="2750"/>
    <n v="2826.43"/>
    <x v="0"/>
    <x v="0"/>
    <s v="USD"/>
    <n v="1372827540"/>
    <n v="1371491244"/>
    <b v="0"/>
    <n v="32"/>
    <b v="1"/>
    <s v="music/rock"/>
    <m/>
    <m/>
    <x v="4"/>
    <x v="11"/>
  </r>
  <r>
    <n v="8000"/>
    <n v="8425"/>
    <x v="0"/>
    <x v="0"/>
    <s v="USD"/>
    <n v="1315242360"/>
    <n v="1310438737"/>
    <b v="0"/>
    <n v="53"/>
    <b v="1"/>
    <s v="music/rock"/>
    <m/>
    <m/>
    <x v="4"/>
    <x v="11"/>
  </r>
  <r>
    <n v="14000"/>
    <n v="15650"/>
    <x v="0"/>
    <x v="0"/>
    <s v="USD"/>
    <n v="1333774740"/>
    <n v="1330094566"/>
    <b v="0"/>
    <n v="184"/>
    <b v="1"/>
    <s v="music/rock"/>
    <m/>
    <m/>
    <x v="4"/>
    <x v="11"/>
  </r>
  <r>
    <n v="10000"/>
    <n v="10135"/>
    <x v="0"/>
    <x v="0"/>
    <s v="USD"/>
    <n v="1379279400"/>
    <n v="1376687485"/>
    <b v="0"/>
    <n v="90"/>
    <b v="1"/>
    <s v="music/rock"/>
    <m/>
    <m/>
    <x v="4"/>
    <x v="11"/>
  </r>
  <r>
    <n v="3000"/>
    <n v="3226"/>
    <x v="0"/>
    <x v="0"/>
    <s v="USD"/>
    <n v="1335672000"/>
    <n v="1332978688"/>
    <b v="0"/>
    <n v="71"/>
    <b v="1"/>
    <s v="music/rock"/>
    <m/>
    <m/>
    <x v="4"/>
    <x v="11"/>
  </r>
  <r>
    <n v="3500"/>
    <n v="4021"/>
    <x v="0"/>
    <x v="0"/>
    <s v="USD"/>
    <n v="1412086187"/>
    <n v="1409494187"/>
    <b v="0"/>
    <n v="87"/>
    <b v="1"/>
    <s v="music/rock"/>
    <m/>
    <m/>
    <x v="4"/>
    <x v="11"/>
  </r>
  <r>
    <n v="5000"/>
    <n v="5001"/>
    <x v="0"/>
    <x v="0"/>
    <s v="USD"/>
    <n v="1335542446"/>
    <n v="1332950446"/>
    <b v="0"/>
    <n v="28"/>
    <b v="1"/>
    <s v="music/rock"/>
    <m/>
    <m/>
    <x v="4"/>
    <x v="11"/>
  </r>
  <r>
    <n v="1500"/>
    <n v="2282"/>
    <x v="0"/>
    <x v="1"/>
    <s v="GBP"/>
    <n v="1410431054"/>
    <n v="1407839054"/>
    <b v="0"/>
    <n v="56"/>
    <b v="1"/>
    <s v="music/rock"/>
    <m/>
    <m/>
    <x v="4"/>
    <x v="11"/>
  </r>
  <r>
    <n v="2000"/>
    <n v="2230.4299999999998"/>
    <x v="0"/>
    <x v="0"/>
    <s v="USD"/>
    <n v="1309547120"/>
    <n v="1306955120"/>
    <b v="0"/>
    <n v="51"/>
    <b v="1"/>
    <s v="music/rock"/>
    <m/>
    <m/>
    <x v="4"/>
    <x v="11"/>
  </r>
  <r>
    <n v="6000"/>
    <n v="6080"/>
    <x v="0"/>
    <x v="0"/>
    <s v="USD"/>
    <n v="1347854700"/>
    <n v="1343867524"/>
    <b v="0"/>
    <n v="75"/>
    <b v="1"/>
    <s v="music/rock"/>
    <m/>
    <m/>
    <x v="4"/>
    <x v="11"/>
  </r>
  <r>
    <n v="2300"/>
    <n v="2835"/>
    <x v="0"/>
    <x v="0"/>
    <s v="USD"/>
    <n v="1306630800"/>
    <n v="1304376478"/>
    <b v="0"/>
    <n v="38"/>
    <b v="1"/>
    <s v="music/rock"/>
    <m/>
    <m/>
    <x v="4"/>
    <x v="11"/>
  </r>
  <r>
    <n v="5500"/>
    <n v="5500"/>
    <x v="0"/>
    <x v="0"/>
    <s v="USD"/>
    <n v="1311393540"/>
    <n v="1309919526"/>
    <b v="0"/>
    <n v="18"/>
    <b v="1"/>
    <s v="music/rock"/>
    <m/>
    <m/>
    <x v="4"/>
    <x v="11"/>
  </r>
  <r>
    <n v="3000"/>
    <n v="3150"/>
    <x v="0"/>
    <x v="0"/>
    <s v="USD"/>
    <n v="1310857200"/>
    <n v="1306525512"/>
    <b v="0"/>
    <n v="54"/>
    <b v="1"/>
    <s v="music/rock"/>
    <m/>
    <m/>
    <x v="4"/>
    <x v="11"/>
  </r>
  <r>
    <n v="8000"/>
    <n v="8355"/>
    <x v="0"/>
    <x v="0"/>
    <s v="USD"/>
    <n v="1315413339"/>
    <n v="1312821339"/>
    <b v="0"/>
    <n v="71"/>
    <b v="1"/>
    <s v="music/rock"/>
    <m/>
    <m/>
    <x v="4"/>
    <x v="11"/>
  </r>
  <r>
    <n v="4000"/>
    <n v="4205"/>
    <x v="0"/>
    <x v="0"/>
    <s v="USD"/>
    <n v="1488333600"/>
    <n v="1485270311"/>
    <b v="0"/>
    <n v="57"/>
    <b v="1"/>
    <s v="music/rock"/>
    <m/>
    <m/>
    <x v="4"/>
    <x v="11"/>
  </r>
  <r>
    <n v="4500"/>
    <n v="4500"/>
    <x v="0"/>
    <x v="5"/>
    <s v="CAD"/>
    <n v="1419224340"/>
    <n v="1416363886"/>
    <b v="0"/>
    <n v="43"/>
    <b v="1"/>
    <s v="music/rock"/>
    <m/>
    <m/>
    <x v="4"/>
    <x v="11"/>
  </r>
  <r>
    <n v="4000"/>
    <n v="4151"/>
    <x v="0"/>
    <x v="0"/>
    <s v="USD"/>
    <n v="1390161630"/>
    <n v="1387569630"/>
    <b v="0"/>
    <n v="52"/>
    <b v="1"/>
    <s v="music/rock"/>
    <m/>
    <m/>
    <x v="4"/>
    <x v="11"/>
  </r>
  <r>
    <n v="1500"/>
    <n v="1575"/>
    <x v="0"/>
    <x v="0"/>
    <s v="USD"/>
    <n v="1346462462"/>
    <n v="1343870462"/>
    <b v="0"/>
    <n v="27"/>
    <b v="1"/>
    <s v="music/rock"/>
    <m/>
    <m/>
    <x v="4"/>
    <x v="11"/>
  </r>
  <r>
    <n v="1000"/>
    <n v="1040"/>
    <x v="0"/>
    <x v="0"/>
    <s v="USD"/>
    <n v="1373475120"/>
    <n v="1371569202"/>
    <b v="0"/>
    <n v="12"/>
    <b v="1"/>
    <s v="music/rock"/>
    <m/>
    <m/>
    <x v="4"/>
    <x v="11"/>
  </r>
  <r>
    <n v="600"/>
    <n v="911"/>
    <x v="0"/>
    <x v="0"/>
    <s v="USD"/>
    <n v="1362146280"/>
    <n v="1357604752"/>
    <b v="0"/>
    <n v="33"/>
    <b v="1"/>
    <s v="music/rock"/>
    <m/>
    <m/>
    <x v="4"/>
    <x v="11"/>
  </r>
  <r>
    <n v="1500"/>
    <n v="2399.94"/>
    <x v="0"/>
    <x v="0"/>
    <s v="USD"/>
    <n v="1342825365"/>
    <n v="1340233365"/>
    <b v="0"/>
    <n v="96"/>
    <b v="1"/>
    <s v="music/rock"/>
    <m/>
    <m/>
    <x v="4"/>
    <x v="11"/>
  </r>
  <r>
    <n v="1000"/>
    <n v="1273"/>
    <x v="0"/>
    <x v="0"/>
    <s v="USD"/>
    <n v="1306865040"/>
    <n v="1305568201"/>
    <b v="0"/>
    <n v="28"/>
    <b v="1"/>
    <s v="music/rock"/>
    <m/>
    <m/>
    <x v="4"/>
    <x v="11"/>
  </r>
  <r>
    <n v="4000"/>
    <n v="4280"/>
    <x v="0"/>
    <x v="0"/>
    <s v="USD"/>
    <n v="1414879303"/>
    <n v="1412287303"/>
    <b v="0"/>
    <n v="43"/>
    <b v="1"/>
    <s v="music/rock"/>
    <m/>
    <m/>
    <x v="4"/>
    <x v="11"/>
  </r>
  <r>
    <n v="7000"/>
    <n v="8058.55"/>
    <x v="0"/>
    <x v="0"/>
    <s v="USD"/>
    <n v="1365489000"/>
    <n v="1362776043"/>
    <b v="0"/>
    <n v="205"/>
    <b v="1"/>
    <s v="music/rock"/>
    <m/>
    <m/>
    <x v="4"/>
    <x v="11"/>
  </r>
  <r>
    <n v="1500"/>
    <n v="2056.66"/>
    <x v="0"/>
    <x v="0"/>
    <s v="USD"/>
    <n v="1331441940"/>
    <n v="1326810211"/>
    <b v="0"/>
    <n v="23"/>
    <b v="1"/>
    <s v="music/rock"/>
    <m/>
    <m/>
    <x v="4"/>
    <x v="11"/>
  </r>
  <r>
    <n v="350"/>
    <n v="545"/>
    <x v="0"/>
    <x v="0"/>
    <s v="USD"/>
    <n v="1344358860"/>
    <n v="1343682681"/>
    <b v="0"/>
    <n v="19"/>
    <b v="1"/>
    <s v="music/rock"/>
    <m/>
    <m/>
    <x v="4"/>
    <x v="11"/>
  </r>
  <r>
    <n v="400"/>
    <n v="435"/>
    <x v="0"/>
    <x v="0"/>
    <s v="USD"/>
    <n v="1387601040"/>
    <n v="1386806254"/>
    <b v="0"/>
    <n v="14"/>
    <b v="1"/>
    <s v="music/rock"/>
    <m/>
    <m/>
    <x v="4"/>
    <x v="11"/>
  </r>
  <r>
    <n v="2000"/>
    <n v="2681"/>
    <x v="0"/>
    <x v="0"/>
    <s v="USD"/>
    <n v="1402290000"/>
    <n v="1399666342"/>
    <b v="0"/>
    <n v="38"/>
    <b v="1"/>
    <s v="music/rock"/>
    <m/>
    <m/>
    <x v="4"/>
    <x v="11"/>
  </r>
  <r>
    <n v="17482"/>
    <n v="17482"/>
    <x v="0"/>
    <x v="0"/>
    <s v="USD"/>
    <n v="1430712060"/>
    <n v="1427753265"/>
    <b v="0"/>
    <n v="78"/>
    <b v="1"/>
    <s v="music/rock"/>
    <m/>
    <m/>
    <x v="4"/>
    <x v="11"/>
  </r>
  <r>
    <n v="3000"/>
    <n v="3575"/>
    <x v="0"/>
    <x v="0"/>
    <s v="USD"/>
    <n v="1349477050"/>
    <n v="1346885050"/>
    <b v="0"/>
    <n v="69"/>
    <b v="1"/>
    <s v="music/rock"/>
    <m/>
    <m/>
    <x v="4"/>
    <x v="11"/>
  </r>
  <r>
    <n v="800"/>
    <n v="1436"/>
    <x v="0"/>
    <x v="0"/>
    <s v="USD"/>
    <n v="1427062852"/>
    <n v="1424474452"/>
    <b v="0"/>
    <n v="33"/>
    <b v="1"/>
    <s v="music/rock"/>
    <m/>
    <m/>
    <x v="4"/>
    <x v="11"/>
  </r>
  <r>
    <n v="1600"/>
    <n v="2150.1"/>
    <x v="0"/>
    <x v="0"/>
    <s v="USD"/>
    <n v="1271573940"/>
    <n v="1268459318"/>
    <b v="0"/>
    <n v="54"/>
    <b v="1"/>
    <s v="music/rock"/>
    <m/>
    <m/>
    <x v="4"/>
    <x v="11"/>
  </r>
  <r>
    <n v="12500"/>
    <n v="12554"/>
    <x v="0"/>
    <x v="0"/>
    <s v="USD"/>
    <n v="1351495284"/>
    <n v="1349335284"/>
    <b v="0"/>
    <n v="99"/>
    <b v="1"/>
    <s v="music/rock"/>
    <m/>
    <m/>
    <x v="4"/>
    <x v="11"/>
  </r>
  <r>
    <n v="5500"/>
    <n v="5580"/>
    <x v="0"/>
    <x v="0"/>
    <s v="USD"/>
    <n v="1332719730"/>
    <n v="1330908930"/>
    <b v="0"/>
    <n v="49"/>
    <b v="1"/>
    <s v="music/rock"/>
    <m/>
    <m/>
    <x v="4"/>
    <x v="11"/>
  </r>
  <r>
    <n v="300"/>
    <n v="310"/>
    <x v="0"/>
    <x v="0"/>
    <s v="USD"/>
    <n v="1329248940"/>
    <n v="1326972107"/>
    <b v="0"/>
    <n v="11"/>
    <b v="1"/>
    <s v="music/rock"/>
    <m/>
    <m/>
    <x v="4"/>
    <x v="11"/>
  </r>
  <r>
    <n v="1300"/>
    <n v="1391"/>
    <x v="0"/>
    <x v="0"/>
    <s v="USD"/>
    <n v="1340641440"/>
    <n v="1339549982"/>
    <b v="0"/>
    <n v="38"/>
    <b v="1"/>
    <s v="music/rock"/>
    <m/>
    <m/>
    <x v="4"/>
    <x v="11"/>
  </r>
  <r>
    <n v="500"/>
    <n v="520"/>
    <x v="0"/>
    <x v="1"/>
    <s v="GBP"/>
    <n v="1468437240"/>
    <n v="1463253240"/>
    <b v="0"/>
    <n v="16"/>
    <b v="1"/>
    <s v="music/rock"/>
    <m/>
    <m/>
    <x v="4"/>
    <x v="11"/>
  </r>
  <r>
    <n v="1800"/>
    <n v="1941"/>
    <x v="0"/>
    <x v="0"/>
    <s v="USD"/>
    <n v="1363952225"/>
    <n v="1361363825"/>
    <b v="0"/>
    <n v="32"/>
    <b v="1"/>
    <s v="music/rock"/>
    <m/>
    <m/>
    <x v="4"/>
    <x v="11"/>
  </r>
  <r>
    <n v="1500"/>
    <n v="3500"/>
    <x v="0"/>
    <x v="0"/>
    <s v="USD"/>
    <n v="1335540694"/>
    <n v="1332948694"/>
    <b v="0"/>
    <n v="20"/>
    <b v="1"/>
    <s v="music/rock"/>
    <m/>
    <m/>
    <x v="4"/>
    <x v="11"/>
  </r>
  <r>
    <n v="15000"/>
    <n v="15091.06"/>
    <x v="0"/>
    <x v="0"/>
    <s v="USD"/>
    <n v="1327133580"/>
    <n v="1321978335"/>
    <b v="0"/>
    <n v="154"/>
    <b v="1"/>
    <s v="music/rock"/>
    <m/>
    <m/>
    <x v="4"/>
    <x v="11"/>
  </r>
  <r>
    <n v="6000"/>
    <n v="6100"/>
    <x v="0"/>
    <x v="0"/>
    <s v="USD"/>
    <n v="1397941475"/>
    <n v="1395349475"/>
    <b v="0"/>
    <n v="41"/>
    <b v="1"/>
    <s v="music/rock"/>
    <m/>
    <m/>
    <x v="4"/>
    <x v="11"/>
  </r>
  <r>
    <n v="5500"/>
    <n v="7206"/>
    <x v="0"/>
    <x v="0"/>
    <s v="USD"/>
    <n v="1372651140"/>
    <n v="1369770292"/>
    <b v="0"/>
    <n v="75"/>
    <b v="1"/>
    <s v="music/rock"/>
    <m/>
    <m/>
    <x v="4"/>
    <x v="11"/>
  </r>
  <r>
    <n v="2000"/>
    <n v="2345"/>
    <x v="0"/>
    <x v="0"/>
    <s v="USD"/>
    <n v="1337396400"/>
    <n v="1333709958"/>
    <b v="0"/>
    <n v="40"/>
    <b v="1"/>
    <s v="music/rock"/>
    <m/>
    <m/>
    <x v="4"/>
    <x v="11"/>
  </r>
  <r>
    <n v="5000"/>
    <n v="5046.5200000000004"/>
    <x v="0"/>
    <x v="0"/>
    <s v="USD"/>
    <n v="1381108918"/>
    <n v="1378516918"/>
    <b v="0"/>
    <n v="46"/>
    <b v="1"/>
    <s v="music/rock"/>
    <m/>
    <m/>
    <x v="4"/>
    <x v="11"/>
  </r>
  <r>
    <n v="2500"/>
    <n v="3045"/>
    <x v="0"/>
    <x v="0"/>
    <s v="USD"/>
    <n v="1398988662"/>
    <n v="1396396662"/>
    <b v="0"/>
    <n v="62"/>
    <b v="1"/>
    <s v="music/rock"/>
    <m/>
    <m/>
    <x v="4"/>
    <x v="11"/>
  </r>
  <r>
    <n v="2000"/>
    <n v="2908"/>
    <x v="0"/>
    <x v="0"/>
    <s v="USD"/>
    <n v="1326835985"/>
    <n v="1324243985"/>
    <b v="0"/>
    <n v="61"/>
    <b v="1"/>
    <s v="music/rock"/>
    <m/>
    <m/>
    <x v="4"/>
    <x v="11"/>
  </r>
  <r>
    <n v="5000"/>
    <n v="5830.83"/>
    <x v="0"/>
    <x v="0"/>
    <s v="USD"/>
    <n v="1348337956"/>
    <n v="1345745956"/>
    <b v="0"/>
    <n v="96"/>
    <b v="1"/>
    <s v="music/rock"/>
    <m/>
    <m/>
    <x v="4"/>
    <x v="11"/>
  </r>
  <r>
    <n v="10000"/>
    <n v="12041.66"/>
    <x v="0"/>
    <x v="0"/>
    <s v="USD"/>
    <n v="1474694787"/>
    <n v="1472102787"/>
    <b v="0"/>
    <n v="190"/>
    <b v="1"/>
    <s v="music/metal"/>
    <m/>
    <m/>
    <x v="4"/>
    <x v="12"/>
  </r>
  <r>
    <n v="5000"/>
    <n v="5066"/>
    <x v="0"/>
    <x v="0"/>
    <s v="USD"/>
    <n v="1415653663"/>
    <n v="1413058063"/>
    <b v="1"/>
    <n v="94"/>
    <b v="1"/>
    <s v="music/metal"/>
    <m/>
    <m/>
    <x v="4"/>
    <x v="12"/>
  </r>
  <r>
    <n v="2500"/>
    <n v="2608"/>
    <x v="0"/>
    <x v="5"/>
    <s v="CAD"/>
    <n v="1381723140"/>
    <n v="1378735983"/>
    <b v="1"/>
    <n v="39"/>
    <b v="1"/>
    <s v="music/metal"/>
    <m/>
    <m/>
    <x v="4"/>
    <x v="12"/>
  </r>
  <r>
    <n v="3000"/>
    <n v="8014"/>
    <x v="0"/>
    <x v="0"/>
    <s v="USD"/>
    <n v="1481184000"/>
    <n v="1479708680"/>
    <b v="0"/>
    <n v="127"/>
    <b v="1"/>
    <s v="music/metal"/>
    <m/>
    <m/>
    <x v="4"/>
    <x v="12"/>
  </r>
  <r>
    <n v="3000"/>
    <n v="5824"/>
    <x v="0"/>
    <x v="0"/>
    <s v="USD"/>
    <n v="1414817940"/>
    <n v="1411489552"/>
    <b v="1"/>
    <n v="159"/>
    <b v="1"/>
    <s v="music/metal"/>
    <m/>
    <m/>
    <x v="4"/>
    <x v="12"/>
  </r>
  <r>
    <n v="5000"/>
    <n v="6019.01"/>
    <x v="0"/>
    <x v="0"/>
    <s v="USD"/>
    <n v="1473047940"/>
    <n v="1469595396"/>
    <b v="0"/>
    <n v="177"/>
    <b v="1"/>
    <s v="music/metal"/>
    <m/>
    <m/>
    <x v="4"/>
    <x v="12"/>
  </r>
  <r>
    <n v="1100"/>
    <n v="1342.01"/>
    <x v="0"/>
    <x v="1"/>
    <s v="GBP"/>
    <n v="1394460000"/>
    <n v="1393233855"/>
    <b v="0"/>
    <n v="47"/>
    <b v="1"/>
    <s v="music/metal"/>
    <m/>
    <m/>
    <x v="4"/>
    <x v="12"/>
  </r>
  <r>
    <n v="10"/>
    <n v="10"/>
    <x v="0"/>
    <x v="0"/>
    <s v="USD"/>
    <n v="1436555376"/>
    <n v="1433963376"/>
    <b v="0"/>
    <n v="1"/>
    <b v="1"/>
    <s v="music/metal"/>
    <m/>
    <m/>
    <x v="4"/>
    <x v="12"/>
  </r>
  <r>
    <n v="300"/>
    <n v="300"/>
    <x v="0"/>
    <x v="0"/>
    <s v="USD"/>
    <n v="1429038033"/>
    <n v="1426446033"/>
    <b v="0"/>
    <n v="16"/>
    <b v="1"/>
    <s v="music/metal"/>
    <m/>
    <m/>
    <x v="4"/>
    <x v="12"/>
  </r>
  <r>
    <n v="4000"/>
    <n v="4796"/>
    <x v="0"/>
    <x v="0"/>
    <s v="USD"/>
    <n v="1426473264"/>
    <n v="1424057664"/>
    <b v="0"/>
    <n v="115"/>
    <b v="1"/>
    <s v="music/metal"/>
    <m/>
    <m/>
    <x v="4"/>
    <x v="12"/>
  </r>
  <r>
    <n v="4000"/>
    <n v="6207"/>
    <x v="0"/>
    <x v="0"/>
    <s v="USD"/>
    <n v="1461560340"/>
    <n v="1458762717"/>
    <b v="0"/>
    <n v="133"/>
    <b v="1"/>
    <s v="music/metal"/>
    <m/>
    <m/>
    <x v="4"/>
    <x v="12"/>
  </r>
  <r>
    <n v="2000"/>
    <n v="2609"/>
    <x v="0"/>
    <x v="6"/>
    <s v="EUR"/>
    <n v="1469994300"/>
    <n v="1464815253"/>
    <b v="0"/>
    <n v="70"/>
    <b v="1"/>
    <s v="music/metal"/>
    <m/>
    <m/>
    <x v="4"/>
    <x v="12"/>
  </r>
  <r>
    <n v="3500"/>
    <n v="3674"/>
    <x v="0"/>
    <x v="0"/>
    <s v="USD"/>
    <n v="1477342800"/>
    <n v="1476386395"/>
    <b v="0"/>
    <n v="62"/>
    <b v="1"/>
    <s v="music/metal"/>
    <m/>
    <m/>
    <x v="4"/>
    <x v="12"/>
  </r>
  <r>
    <n v="300"/>
    <n v="300"/>
    <x v="0"/>
    <x v="0"/>
    <s v="USD"/>
    <n v="1424116709"/>
    <n v="1421524709"/>
    <b v="0"/>
    <n v="10"/>
    <b v="1"/>
    <s v="music/metal"/>
    <m/>
    <m/>
    <x v="4"/>
    <x v="12"/>
  </r>
  <r>
    <n v="27800"/>
    <n v="32865.300000000003"/>
    <x v="0"/>
    <x v="0"/>
    <s v="USD"/>
    <n v="1482901546"/>
    <n v="1480309546"/>
    <b v="0"/>
    <n v="499"/>
    <b v="1"/>
    <s v="music/metal"/>
    <m/>
    <m/>
    <x v="4"/>
    <x v="12"/>
  </r>
  <r>
    <n v="1450"/>
    <n v="1500"/>
    <x v="0"/>
    <x v="0"/>
    <s v="USD"/>
    <n v="1469329217"/>
    <n v="1466737217"/>
    <b v="0"/>
    <n v="47"/>
    <b v="1"/>
    <s v="music/metal"/>
    <m/>
    <m/>
    <x v="4"/>
    <x v="12"/>
  </r>
  <r>
    <n v="250"/>
    <n v="545"/>
    <x v="0"/>
    <x v="12"/>
    <s v="EUR"/>
    <n v="1477422000"/>
    <n v="1472282956"/>
    <b v="0"/>
    <n v="28"/>
    <b v="1"/>
    <s v="music/metal"/>
    <m/>
    <m/>
    <x v="4"/>
    <x v="12"/>
  </r>
  <r>
    <n v="1200"/>
    <n v="1200"/>
    <x v="0"/>
    <x v="3"/>
    <s v="EUR"/>
    <n v="1448463431"/>
    <n v="1444831031"/>
    <b v="0"/>
    <n v="24"/>
    <b v="1"/>
    <s v="music/metal"/>
    <m/>
    <m/>
    <x v="4"/>
    <x v="12"/>
  </r>
  <r>
    <n v="1200"/>
    <n v="1728.07"/>
    <x v="0"/>
    <x v="1"/>
    <s v="GBP"/>
    <n v="1429138740"/>
    <n v="1426528418"/>
    <b v="0"/>
    <n v="76"/>
    <b v="1"/>
    <s v="music/metal"/>
    <m/>
    <m/>
    <x v="4"/>
    <x v="12"/>
  </r>
  <r>
    <n v="4000"/>
    <n v="4187"/>
    <x v="0"/>
    <x v="0"/>
    <s v="USD"/>
    <n v="1433376000"/>
    <n v="1430768468"/>
    <b v="0"/>
    <n v="98"/>
    <b v="1"/>
    <s v="music/metal"/>
    <m/>
    <m/>
    <x v="4"/>
    <x v="12"/>
  </r>
  <r>
    <n v="14000"/>
    <n v="2540"/>
    <x v="2"/>
    <x v="0"/>
    <s v="USD"/>
    <n v="1385123713"/>
    <n v="1382528113"/>
    <b v="0"/>
    <n v="48"/>
    <b v="0"/>
    <s v="music/jazz"/>
    <m/>
    <m/>
    <x v="4"/>
    <x v="13"/>
  </r>
  <r>
    <n v="4500"/>
    <n v="101"/>
    <x v="2"/>
    <x v="0"/>
    <s v="USD"/>
    <n v="1474067404"/>
    <n v="1471475404"/>
    <b v="0"/>
    <n v="2"/>
    <b v="0"/>
    <s v="music/jazz"/>
    <m/>
    <m/>
    <x v="4"/>
    <x v="13"/>
  </r>
  <r>
    <n v="50000"/>
    <n v="170"/>
    <x v="2"/>
    <x v="1"/>
    <s v="GBP"/>
    <n v="1384179548"/>
    <n v="1381583948"/>
    <b v="0"/>
    <n v="4"/>
    <b v="0"/>
    <s v="music/jazz"/>
    <m/>
    <m/>
    <x v="4"/>
    <x v="13"/>
  </r>
  <r>
    <n v="2000"/>
    <n v="90"/>
    <x v="2"/>
    <x v="0"/>
    <s v="USD"/>
    <n v="1329014966"/>
    <n v="1326422966"/>
    <b v="0"/>
    <n v="5"/>
    <b v="0"/>
    <s v="music/jazz"/>
    <m/>
    <m/>
    <x v="4"/>
    <x v="13"/>
  </r>
  <r>
    <n v="6500"/>
    <n v="2700"/>
    <x v="2"/>
    <x v="0"/>
    <s v="USD"/>
    <n v="1381917540"/>
    <n v="1379990038"/>
    <b v="0"/>
    <n v="79"/>
    <b v="0"/>
    <s v="music/jazz"/>
    <m/>
    <m/>
    <x v="4"/>
    <x v="13"/>
  </r>
  <r>
    <n v="2200"/>
    <n v="45"/>
    <x v="2"/>
    <x v="0"/>
    <s v="USD"/>
    <n v="1358361197"/>
    <n v="1353177197"/>
    <b v="0"/>
    <n v="2"/>
    <b v="0"/>
    <s v="music/jazz"/>
    <m/>
    <m/>
    <x v="4"/>
    <x v="13"/>
  </r>
  <r>
    <n v="3500"/>
    <n v="640"/>
    <x v="2"/>
    <x v="0"/>
    <s v="USD"/>
    <n v="1425136200"/>
    <n v="1421853518"/>
    <b v="0"/>
    <n v="11"/>
    <b v="0"/>
    <s v="music/jazz"/>
    <m/>
    <m/>
    <x v="4"/>
    <x v="13"/>
  </r>
  <r>
    <n v="5000"/>
    <n v="1201"/>
    <x v="2"/>
    <x v="0"/>
    <s v="USD"/>
    <n v="1259643540"/>
    <n v="1254450706"/>
    <b v="0"/>
    <n v="11"/>
    <b v="0"/>
    <s v="music/jazz"/>
    <m/>
    <m/>
    <x v="4"/>
    <x v="13"/>
  </r>
  <r>
    <n v="45000"/>
    <n v="50"/>
    <x v="2"/>
    <x v="0"/>
    <s v="USD"/>
    <n v="1389055198"/>
    <n v="1386463198"/>
    <b v="0"/>
    <n v="1"/>
    <b v="0"/>
    <s v="music/jazz"/>
    <m/>
    <m/>
    <x v="4"/>
    <x v="13"/>
  </r>
  <r>
    <n v="8800"/>
    <n v="1040"/>
    <x v="2"/>
    <x v="0"/>
    <s v="USD"/>
    <n v="1365448657"/>
    <n v="1362860257"/>
    <b v="0"/>
    <n v="3"/>
    <b v="0"/>
    <s v="music/jazz"/>
    <m/>
    <m/>
    <x v="4"/>
    <x v="13"/>
  </r>
  <r>
    <n v="20000"/>
    <n v="62"/>
    <x v="2"/>
    <x v="1"/>
    <s v="GBP"/>
    <n v="1377995523"/>
    <n v="1375403523"/>
    <b v="0"/>
    <n v="5"/>
    <b v="0"/>
    <s v="music/jazz"/>
    <m/>
    <m/>
    <x v="4"/>
    <x v="13"/>
  </r>
  <r>
    <n v="6000"/>
    <n v="325"/>
    <x v="2"/>
    <x v="0"/>
    <s v="USD"/>
    <n v="1385735295"/>
    <n v="1383139695"/>
    <b v="0"/>
    <n v="12"/>
    <b v="0"/>
    <s v="music/jazz"/>
    <m/>
    <m/>
    <x v="4"/>
    <x v="13"/>
  </r>
  <r>
    <n v="8000"/>
    <n v="65"/>
    <x v="2"/>
    <x v="0"/>
    <s v="USD"/>
    <n v="1299786527"/>
    <n v="1295898527"/>
    <b v="0"/>
    <n v="2"/>
    <b v="0"/>
    <s v="music/jazz"/>
    <m/>
    <m/>
    <x v="4"/>
    <x v="13"/>
  </r>
  <r>
    <n v="3500"/>
    <n v="45"/>
    <x v="2"/>
    <x v="0"/>
    <s v="USD"/>
    <n v="1352610040"/>
    <n v="1349150440"/>
    <b v="0"/>
    <n v="5"/>
    <b v="0"/>
    <s v="music/jazz"/>
    <m/>
    <m/>
    <x v="4"/>
    <x v="13"/>
  </r>
  <r>
    <n v="3000"/>
    <n v="730"/>
    <x v="2"/>
    <x v="0"/>
    <s v="USD"/>
    <n v="1367676034"/>
    <n v="1365084034"/>
    <b v="0"/>
    <n v="21"/>
    <b v="0"/>
    <s v="music/jazz"/>
    <m/>
    <m/>
    <x v="4"/>
    <x v="13"/>
  </r>
  <r>
    <n v="5000"/>
    <n v="0"/>
    <x v="2"/>
    <x v="0"/>
    <s v="USD"/>
    <n v="1442856131"/>
    <n v="1441128131"/>
    <b v="0"/>
    <n v="0"/>
    <b v="0"/>
    <s v="music/jazz"/>
    <m/>
    <m/>
    <x v="4"/>
    <x v="13"/>
  </r>
  <r>
    <n v="3152"/>
    <n v="1286"/>
    <x v="2"/>
    <x v="1"/>
    <s v="GBP"/>
    <n v="1359978927"/>
    <n v="1357127727"/>
    <b v="0"/>
    <n v="45"/>
    <b v="0"/>
    <s v="music/jazz"/>
    <m/>
    <m/>
    <x v="4"/>
    <x v="13"/>
  </r>
  <r>
    <n v="2000"/>
    <n v="1351"/>
    <x v="2"/>
    <x v="0"/>
    <s v="USD"/>
    <n v="1387479360"/>
    <n v="1384887360"/>
    <b v="0"/>
    <n v="29"/>
    <b v="0"/>
    <s v="music/jazz"/>
    <m/>
    <m/>
    <x v="4"/>
    <x v="13"/>
  </r>
  <r>
    <n v="5000"/>
    <n v="65"/>
    <x v="2"/>
    <x v="0"/>
    <s v="USD"/>
    <n v="1293082524"/>
    <n v="1290490524"/>
    <b v="0"/>
    <n v="2"/>
    <b v="0"/>
    <s v="music/jazz"/>
    <m/>
    <m/>
    <x v="4"/>
    <x v="13"/>
  </r>
  <r>
    <n v="2100"/>
    <n v="644"/>
    <x v="2"/>
    <x v="0"/>
    <s v="USD"/>
    <n v="1338321305"/>
    <n v="1336506905"/>
    <b v="0"/>
    <n v="30"/>
    <b v="0"/>
    <s v="music/jazz"/>
    <m/>
    <m/>
    <x v="4"/>
    <x v="13"/>
  </r>
  <r>
    <n v="3780"/>
    <n v="113"/>
    <x v="2"/>
    <x v="0"/>
    <s v="USD"/>
    <n v="1351582938"/>
    <n v="1348731738"/>
    <b v="0"/>
    <n v="8"/>
    <b v="0"/>
    <s v="music/indie rock"/>
    <m/>
    <m/>
    <x v="4"/>
    <x v="14"/>
  </r>
  <r>
    <n v="3750"/>
    <n v="30"/>
    <x v="2"/>
    <x v="0"/>
    <s v="USD"/>
    <n v="1326520886"/>
    <n v="1322632886"/>
    <b v="0"/>
    <n v="1"/>
    <b v="0"/>
    <s v="music/indie rock"/>
    <m/>
    <m/>
    <x v="4"/>
    <x v="14"/>
  </r>
  <r>
    <n v="1500"/>
    <n v="302"/>
    <x v="2"/>
    <x v="0"/>
    <s v="USD"/>
    <n v="1315341550"/>
    <n v="1312490350"/>
    <b v="0"/>
    <n v="14"/>
    <b v="0"/>
    <s v="music/indie rock"/>
    <m/>
    <m/>
    <x v="4"/>
    <x v="14"/>
  </r>
  <r>
    <n v="5000"/>
    <n v="2001"/>
    <x v="2"/>
    <x v="0"/>
    <s v="USD"/>
    <n v="1456957635"/>
    <n v="1451773635"/>
    <b v="0"/>
    <n v="24"/>
    <b v="0"/>
    <s v="music/indie rock"/>
    <m/>
    <m/>
    <x v="4"/>
    <x v="14"/>
  </r>
  <r>
    <n v="2000"/>
    <n v="20"/>
    <x v="2"/>
    <x v="0"/>
    <s v="USD"/>
    <n v="1336789860"/>
    <n v="1331666146"/>
    <b v="0"/>
    <n v="2"/>
    <b v="0"/>
    <s v="music/indie rock"/>
    <m/>
    <m/>
    <x v="4"/>
    <x v="14"/>
  </r>
  <r>
    <n v="1000"/>
    <n v="750"/>
    <x v="2"/>
    <x v="0"/>
    <s v="USD"/>
    <n v="1483137311"/>
    <n v="1481322911"/>
    <b v="0"/>
    <n v="21"/>
    <b v="0"/>
    <s v="music/indie rock"/>
    <m/>
    <m/>
    <x v="4"/>
    <x v="14"/>
  </r>
  <r>
    <n v="500"/>
    <n v="205"/>
    <x v="2"/>
    <x v="0"/>
    <s v="USD"/>
    <n v="1473972813"/>
    <n v="1471812813"/>
    <b v="0"/>
    <n v="7"/>
    <b v="0"/>
    <s v="music/indie rock"/>
    <m/>
    <m/>
    <x v="4"/>
    <x v="14"/>
  </r>
  <r>
    <n v="1000"/>
    <n v="0"/>
    <x v="2"/>
    <x v="0"/>
    <s v="USD"/>
    <n v="1338159655"/>
    <n v="1335567655"/>
    <b v="0"/>
    <n v="0"/>
    <b v="0"/>
    <s v="music/indie rock"/>
    <m/>
    <m/>
    <x v="4"/>
    <x v="14"/>
  </r>
  <r>
    <n v="1000"/>
    <n v="72"/>
    <x v="2"/>
    <x v="0"/>
    <s v="USD"/>
    <n v="1314856800"/>
    <n v="1311789885"/>
    <b v="0"/>
    <n v="4"/>
    <b v="0"/>
    <s v="music/indie rock"/>
    <m/>
    <m/>
    <x v="4"/>
    <x v="14"/>
  </r>
  <r>
    <n v="25000"/>
    <n v="2360.3200000000002"/>
    <x v="2"/>
    <x v="0"/>
    <s v="USD"/>
    <n v="1412534943"/>
    <n v="1409942943"/>
    <b v="0"/>
    <n v="32"/>
    <b v="0"/>
    <s v="music/indie rock"/>
    <m/>
    <m/>
    <x v="4"/>
    <x v="14"/>
  </r>
  <r>
    <n v="3000"/>
    <n v="125"/>
    <x v="2"/>
    <x v="0"/>
    <s v="USD"/>
    <n v="1385055979"/>
    <n v="1382460379"/>
    <b v="0"/>
    <n v="4"/>
    <b v="0"/>
    <s v="music/indie rock"/>
    <m/>
    <m/>
    <x v="4"/>
    <x v="14"/>
  </r>
  <r>
    <n v="8000"/>
    <n v="260"/>
    <x v="2"/>
    <x v="0"/>
    <s v="USD"/>
    <n v="1408581930"/>
    <n v="1405989930"/>
    <b v="0"/>
    <n v="9"/>
    <b v="0"/>
    <s v="music/indie rock"/>
    <m/>
    <m/>
    <x v="4"/>
    <x v="14"/>
  </r>
  <r>
    <n v="6000"/>
    <n v="2445"/>
    <x v="2"/>
    <x v="0"/>
    <s v="USD"/>
    <n v="1280635200"/>
    <n v="1273121283"/>
    <b v="0"/>
    <n v="17"/>
    <b v="0"/>
    <s v="music/indie rock"/>
    <m/>
    <m/>
    <x v="4"/>
    <x v="14"/>
  </r>
  <r>
    <n v="2000"/>
    <n v="200"/>
    <x v="2"/>
    <x v="0"/>
    <s v="USD"/>
    <n v="1427920363"/>
    <n v="1425331963"/>
    <b v="0"/>
    <n v="5"/>
    <b v="0"/>
    <s v="music/indie rock"/>
    <m/>
    <m/>
    <x v="4"/>
    <x v="14"/>
  </r>
  <r>
    <n v="20000"/>
    <n v="7834"/>
    <x v="2"/>
    <x v="0"/>
    <s v="USD"/>
    <n v="1465169610"/>
    <n v="1462577610"/>
    <b v="0"/>
    <n v="53"/>
    <b v="0"/>
    <s v="music/indie rock"/>
    <m/>
    <m/>
    <x v="4"/>
    <x v="14"/>
  </r>
  <r>
    <n v="8000"/>
    <n v="195"/>
    <x v="2"/>
    <x v="0"/>
    <s v="USD"/>
    <n v="1287975829"/>
    <n v="1284087829"/>
    <b v="0"/>
    <n v="7"/>
    <b v="0"/>
    <s v="music/indie rock"/>
    <m/>
    <m/>
    <x v="4"/>
    <x v="14"/>
  </r>
  <r>
    <n v="8000"/>
    <n v="3200"/>
    <x v="2"/>
    <x v="0"/>
    <s v="USD"/>
    <n v="1440734400"/>
    <n v="1438549026"/>
    <b v="0"/>
    <n v="72"/>
    <b v="0"/>
    <s v="music/indie rock"/>
    <m/>
    <m/>
    <x v="4"/>
    <x v="14"/>
  </r>
  <r>
    <n v="3000"/>
    <n v="0"/>
    <x v="2"/>
    <x v="0"/>
    <s v="USD"/>
    <n v="1354123908"/>
    <n v="1351528308"/>
    <b v="0"/>
    <n v="0"/>
    <b v="0"/>
    <s v="music/indie rock"/>
    <m/>
    <m/>
    <x v="4"/>
    <x v="14"/>
  </r>
  <r>
    <n v="2500"/>
    <n v="70"/>
    <x v="2"/>
    <x v="0"/>
    <s v="USD"/>
    <n v="1326651110"/>
    <n v="1322763110"/>
    <b v="0"/>
    <n v="2"/>
    <b v="0"/>
    <s v="music/indie rock"/>
    <m/>
    <m/>
    <x v="4"/>
    <x v="14"/>
  </r>
  <r>
    <n v="750"/>
    <n v="280"/>
    <x v="2"/>
    <x v="0"/>
    <s v="USD"/>
    <n v="1306549362"/>
    <n v="1302661362"/>
    <b v="0"/>
    <n v="8"/>
    <b v="0"/>
    <s v="music/indie rock"/>
    <m/>
    <m/>
    <x v="4"/>
    <x v="14"/>
  </r>
  <r>
    <n v="5000"/>
    <n v="21"/>
    <x v="2"/>
    <x v="0"/>
    <s v="USD"/>
    <n v="1459365802"/>
    <n v="1456777402"/>
    <b v="0"/>
    <n v="2"/>
    <b v="0"/>
    <s v="music/jazz"/>
    <m/>
    <m/>
    <x v="4"/>
    <x v="13"/>
  </r>
  <r>
    <n v="6500"/>
    <n v="0"/>
    <x v="2"/>
    <x v="0"/>
    <s v="USD"/>
    <n v="1276024260"/>
    <n v="1272050914"/>
    <b v="0"/>
    <n v="0"/>
    <b v="0"/>
    <s v="music/jazz"/>
    <m/>
    <m/>
    <x v="4"/>
    <x v="13"/>
  </r>
  <r>
    <n v="30000"/>
    <n v="90"/>
    <x v="2"/>
    <x v="0"/>
    <s v="USD"/>
    <n v="1409412600"/>
    <n v="1404947422"/>
    <b v="0"/>
    <n v="3"/>
    <b v="0"/>
    <s v="music/jazz"/>
    <m/>
    <m/>
    <x v="4"/>
    <x v="13"/>
  </r>
  <r>
    <n v="5000"/>
    <n v="160"/>
    <x v="2"/>
    <x v="0"/>
    <s v="USD"/>
    <n v="1348367100"/>
    <n v="1346180780"/>
    <b v="0"/>
    <n v="4"/>
    <b v="0"/>
    <s v="music/jazz"/>
    <m/>
    <m/>
    <x v="4"/>
    <x v="13"/>
  </r>
  <r>
    <n v="50000"/>
    <n v="151"/>
    <x v="2"/>
    <x v="0"/>
    <s v="USD"/>
    <n v="1451786137"/>
    <n v="1449194137"/>
    <b v="0"/>
    <n v="3"/>
    <b v="0"/>
    <s v="music/jazz"/>
    <m/>
    <m/>
    <x v="4"/>
    <x v="13"/>
  </r>
  <r>
    <n v="6500"/>
    <n v="196"/>
    <x v="2"/>
    <x v="0"/>
    <s v="USD"/>
    <n v="1295847926"/>
    <n v="1290663926"/>
    <b v="0"/>
    <n v="6"/>
    <b v="0"/>
    <s v="music/jazz"/>
    <m/>
    <m/>
    <x v="4"/>
    <x v="13"/>
  </r>
  <r>
    <n v="15000"/>
    <n v="0"/>
    <x v="2"/>
    <x v="0"/>
    <s v="USD"/>
    <n v="1394681590"/>
    <n v="1392093190"/>
    <b v="0"/>
    <n v="0"/>
    <b v="0"/>
    <s v="music/jazz"/>
    <m/>
    <m/>
    <x v="4"/>
    <x v="13"/>
  </r>
  <r>
    <n v="2900"/>
    <n v="0"/>
    <x v="2"/>
    <x v="0"/>
    <s v="USD"/>
    <n v="1315715823"/>
    <n v="1313123823"/>
    <b v="0"/>
    <n v="0"/>
    <b v="0"/>
    <s v="music/jazz"/>
    <m/>
    <m/>
    <x v="4"/>
    <x v="13"/>
  </r>
  <r>
    <n v="2500"/>
    <n v="0"/>
    <x v="2"/>
    <x v="0"/>
    <s v="USD"/>
    <n v="1280206740"/>
    <n v="1276283655"/>
    <b v="0"/>
    <n v="0"/>
    <b v="0"/>
    <s v="music/jazz"/>
    <m/>
    <m/>
    <x v="4"/>
    <x v="13"/>
  </r>
  <r>
    <n v="16000"/>
    <n v="520"/>
    <x v="2"/>
    <x v="0"/>
    <s v="USD"/>
    <n v="1343016000"/>
    <n v="1340296440"/>
    <b v="0"/>
    <n v="8"/>
    <b v="0"/>
    <s v="music/jazz"/>
    <m/>
    <m/>
    <x v="4"/>
    <x v="13"/>
  </r>
  <r>
    <n v="550"/>
    <n v="123"/>
    <x v="2"/>
    <x v="1"/>
    <s v="GBP"/>
    <n v="1488546319"/>
    <n v="1483362319"/>
    <b v="0"/>
    <n v="5"/>
    <b v="0"/>
    <s v="music/jazz"/>
    <m/>
    <m/>
    <x v="4"/>
    <x v="13"/>
  </r>
  <r>
    <n v="100000"/>
    <n v="0"/>
    <x v="2"/>
    <x v="0"/>
    <s v="USD"/>
    <n v="1390522045"/>
    <n v="1388707645"/>
    <b v="0"/>
    <n v="0"/>
    <b v="0"/>
    <s v="music/jazz"/>
    <m/>
    <m/>
    <x v="4"/>
    <x v="13"/>
  </r>
  <r>
    <n v="3500"/>
    <n v="30"/>
    <x v="2"/>
    <x v="0"/>
    <s v="USD"/>
    <n v="1355197047"/>
    <n v="1350009447"/>
    <b v="0"/>
    <n v="2"/>
    <b v="0"/>
    <s v="music/jazz"/>
    <m/>
    <m/>
    <x v="4"/>
    <x v="13"/>
  </r>
  <r>
    <n v="30000"/>
    <n v="1982"/>
    <x v="2"/>
    <x v="0"/>
    <s v="USD"/>
    <n v="1336188019"/>
    <n v="1333596019"/>
    <b v="0"/>
    <n v="24"/>
    <b v="0"/>
    <s v="music/jazz"/>
    <m/>
    <m/>
    <x v="4"/>
    <x v="13"/>
  </r>
  <r>
    <n v="1500"/>
    <n v="0"/>
    <x v="2"/>
    <x v="0"/>
    <s v="USD"/>
    <n v="1345918747"/>
    <n v="1343326747"/>
    <b v="0"/>
    <n v="0"/>
    <b v="0"/>
    <s v="music/jazz"/>
    <m/>
    <m/>
    <x v="4"/>
    <x v="13"/>
  </r>
  <r>
    <n v="6500"/>
    <n v="375"/>
    <x v="2"/>
    <x v="0"/>
    <s v="USD"/>
    <n v="1330577940"/>
    <n v="1327853914"/>
    <b v="0"/>
    <n v="9"/>
    <b v="0"/>
    <s v="music/jazz"/>
    <m/>
    <m/>
    <x v="4"/>
    <x v="13"/>
  </r>
  <r>
    <n v="3300"/>
    <n v="0"/>
    <x v="2"/>
    <x v="0"/>
    <s v="USD"/>
    <n v="1287723600"/>
    <n v="1284409734"/>
    <b v="0"/>
    <n v="0"/>
    <b v="0"/>
    <s v="music/jazz"/>
    <m/>
    <m/>
    <x v="4"/>
    <x v="13"/>
  </r>
  <r>
    <n v="5000"/>
    <n v="30"/>
    <x v="2"/>
    <x v="0"/>
    <s v="USD"/>
    <n v="1405305000"/>
    <n v="1402612730"/>
    <b v="0"/>
    <n v="1"/>
    <b v="0"/>
    <s v="music/jazz"/>
    <m/>
    <m/>
    <x v="4"/>
    <x v="13"/>
  </r>
  <r>
    <n v="3900"/>
    <n v="196"/>
    <x v="2"/>
    <x v="1"/>
    <s v="GBP"/>
    <n v="1417474761"/>
    <n v="1414879161"/>
    <b v="0"/>
    <n v="10"/>
    <b v="0"/>
    <s v="music/jazz"/>
    <m/>
    <m/>
    <x v="4"/>
    <x v="13"/>
  </r>
  <r>
    <n v="20000"/>
    <n v="100"/>
    <x v="2"/>
    <x v="0"/>
    <s v="USD"/>
    <n v="1355930645"/>
    <n v="1352906645"/>
    <b v="0"/>
    <n v="1"/>
    <b v="0"/>
    <s v="music/jazz"/>
    <m/>
    <m/>
    <x v="4"/>
    <x v="13"/>
  </r>
  <r>
    <n v="5500"/>
    <n v="0"/>
    <x v="2"/>
    <x v="0"/>
    <s v="USD"/>
    <n v="1384448822"/>
    <n v="1381853222"/>
    <b v="0"/>
    <n v="0"/>
    <b v="0"/>
    <s v="music/jazz"/>
    <m/>
    <m/>
    <x v="4"/>
    <x v="13"/>
  </r>
  <r>
    <n v="15000"/>
    <n v="4635"/>
    <x v="2"/>
    <x v="0"/>
    <s v="USD"/>
    <n v="1323666376"/>
    <n v="1320033976"/>
    <b v="0"/>
    <n v="20"/>
    <b v="0"/>
    <s v="music/jazz"/>
    <m/>
    <m/>
    <x v="4"/>
    <x v="13"/>
  </r>
  <r>
    <n v="27000"/>
    <n v="5680"/>
    <x v="2"/>
    <x v="0"/>
    <s v="USD"/>
    <n v="1412167393"/>
    <n v="1409143393"/>
    <b v="0"/>
    <n v="30"/>
    <b v="0"/>
    <s v="music/jazz"/>
    <m/>
    <m/>
    <x v="4"/>
    <x v="13"/>
  </r>
  <r>
    <n v="15000"/>
    <n v="330"/>
    <x v="2"/>
    <x v="0"/>
    <s v="USD"/>
    <n v="1416614523"/>
    <n v="1414018923"/>
    <b v="0"/>
    <n v="6"/>
    <b v="0"/>
    <s v="music/jazz"/>
    <m/>
    <m/>
    <x v="4"/>
    <x v="13"/>
  </r>
  <r>
    <n v="3000"/>
    <n v="327"/>
    <x v="2"/>
    <x v="0"/>
    <s v="USD"/>
    <n v="1360795069"/>
    <n v="1358203069"/>
    <b v="0"/>
    <n v="15"/>
    <b v="0"/>
    <s v="music/jazz"/>
    <m/>
    <m/>
    <x v="4"/>
    <x v="13"/>
  </r>
  <r>
    <n v="6000"/>
    <n v="160"/>
    <x v="2"/>
    <x v="0"/>
    <s v="USD"/>
    <n v="1385590111"/>
    <n v="1382994511"/>
    <b v="0"/>
    <n v="5"/>
    <b v="0"/>
    <s v="music/jazz"/>
    <m/>
    <m/>
    <x v="4"/>
    <x v="13"/>
  </r>
  <r>
    <n v="7000"/>
    <n v="0"/>
    <x v="2"/>
    <x v="0"/>
    <s v="USD"/>
    <n v="1278628800"/>
    <n v="1276043330"/>
    <b v="0"/>
    <n v="0"/>
    <b v="0"/>
    <s v="music/jazz"/>
    <m/>
    <m/>
    <x v="4"/>
    <x v="13"/>
  </r>
  <r>
    <n v="20000"/>
    <n v="0"/>
    <x v="2"/>
    <x v="0"/>
    <s v="USD"/>
    <n v="1337024695"/>
    <n v="1334432695"/>
    <b v="0"/>
    <n v="0"/>
    <b v="0"/>
    <s v="music/jazz"/>
    <m/>
    <m/>
    <x v="4"/>
    <x v="13"/>
  </r>
  <r>
    <n v="14500"/>
    <n v="1575"/>
    <x v="2"/>
    <x v="0"/>
    <s v="USD"/>
    <n v="1353196800"/>
    <n v="1348864913"/>
    <b v="0"/>
    <n v="28"/>
    <b v="0"/>
    <s v="music/jazz"/>
    <m/>
    <m/>
    <x v="4"/>
    <x v="13"/>
  </r>
  <r>
    <n v="500"/>
    <n v="0"/>
    <x v="2"/>
    <x v="0"/>
    <s v="USD"/>
    <n v="1333946569"/>
    <n v="1331358169"/>
    <b v="0"/>
    <n v="0"/>
    <b v="0"/>
    <s v="music/jazz"/>
    <m/>
    <m/>
    <x v="4"/>
    <x v="13"/>
  </r>
  <r>
    <n v="900"/>
    <n v="345"/>
    <x v="2"/>
    <x v="0"/>
    <s v="USD"/>
    <n v="1277501520"/>
    <n v="1273874306"/>
    <b v="0"/>
    <n v="5"/>
    <b v="0"/>
    <s v="music/jazz"/>
    <m/>
    <m/>
    <x v="4"/>
    <x v="13"/>
  </r>
  <r>
    <n v="2000"/>
    <n v="131"/>
    <x v="2"/>
    <x v="1"/>
    <s v="GBP"/>
    <n v="1395007200"/>
    <n v="1392021502"/>
    <b v="0"/>
    <n v="7"/>
    <b v="0"/>
    <s v="music/jazz"/>
    <m/>
    <m/>
    <x v="4"/>
    <x v="13"/>
  </r>
  <r>
    <n v="9500"/>
    <n v="1381"/>
    <x v="2"/>
    <x v="0"/>
    <s v="USD"/>
    <n v="1363990545"/>
    <n v="1360106145"/>
    <b v="0"/>
    <n v="30"/>
    <b v="0"/>
    <s v="music/jazz"/>
    <m/>
    <m/>
    <x v="4"/>
    <x v="13"/>
  </r>
  <r>
    <n v="2000"/>
    <n v="120"/>
    <x v="2"/>
    <x v="0"/>
    <s v="USD"/>
    <n v="1399867409"/>
    <n v="1394683409"/>
    <b v="0"/>
    <n v="2"/>
    <b v="0"/>
    <s v="music/jazz"/>
    <m/>
    <m/>
    <x v="4"/>
    <x v="13"/>
  </r>
  <r>
    <n v="5000"/>
    <n v="1520"/>
    <x v="2"/>
    <x v="5"/>
    <s v="CAD"/>
    <n v="1399183200"/>
    <n v="1396633284"/>
    <b v="0"/>
    <n v="30"/>
    <b v="0"/>
    <s v="music/jazz"/>
    <m/>
    <m/>
    <x v="4"/>
    <x v="13"/>
  </r>
  <r>
    <n v="3500"/>
    <n v="50"/>
    <x v="2"/>
    <x v="0"/>
    <s v="USD"/>
    <n v="1454054429"/>
    <n v="1451462429"/>
    <b v="0"/>
    <n v="2"/>
    <b v="0"/>
    <s v="music/jazz"/>
    <m/>
    <m/>
    <x v="4"/>
    <x v="13"/>
  </r>
  <r>
    <n v="1400"/>
    <n v="0"/>
    <x v="2"/>
    <x v="0"/>
    <s v="USD"/>
    <n v="1326916800"/>
    <n v="1323131689"/>
    <b v="0"/>
    <n v="0"/>
    <b v="0"/>
    <s v="music/jazz"/>
    <m/>
    <m/>
    <x v="4"/>
    <x v="13"/>
  </r>
  <r>
    <n v="3500"/>
    <n v="40"/>
    <x v="2"/>
    <x v="0"/>
    <s v="USD"/>
    <n v="1383509357"/>
    <n v="1380913757"/>
    <b v="0"/>
    <n v="2"/>
    <b v="0"/>
    <s v="music/jazz"/>
    <m/>
    <m/>
    <x v="4"/>
    <x v="13"/>
  </r>
  <r>
    <n v="7000"/>
    <n v="25"/>
    <x v="2"/>
    <x v="0"/>
    <s v="USD"/>
    <n v="1346585448"/>
    <n v="1343993448"/>
    <b v="0"/>
    <n v="1"/>
    <b v="0"/>
    <s v="music/jazz"/>
    <m/>
    <m/>
    <x v="4"/>
    <x v="13"/>
  </r>
  <r>
    <n v="2750"/>
    <n v="40"/>
    <x v="2"/>
    <x v="0"/>
    <s v="USD"/>
    <n v="1372622280"/>
    <n v="1369246738"/>
    <b v="0"/>
    <n v="2"/>
    <b v="0"/>
    <s v="music/jazz"/>
    <m/>
    <m/>
    <x v="4"/>
    <x v="13"/>
  </r>
  <r>
    <n v="9000"/>
    <n v="1544"/>
    <x v="2"/>
    <x v="0"/>
    <s v="USD"/>
    <n v="1439251926"/>
    <n v="1435363926"/>
    <b v="0"/>
    <n v="14"/>
    <b v="0"/>
    <s v="technology/wearables"/>
    <m/>
    <m/>
    <x v="2"/>
    <x v="8"/>
  </r>
  <r>
    <n v="50000"/>
    <n v="1161"/>
    <x v="2"/>
    <x v="0"/>
    <s v="USD"/>
    <n v="1486693145"/>
    <n v="1484101145"/>
    <b v="0"/>
    <n v="31"/>
    <b v="0"/>
    <s v="technology/wearables"/>
    <m/>
    <m/>
    <x v="2"/>
    <x v="8"/>
  </r>
  <r>
    <n v="7500"/>
    <n v="668"/>
    <x v="2"/>
    <x v="0"/>
    <s v="USD"/>
    <n v="1455826460"/>
    <n v="1452716060"/>
    <b v="0"/>
    <n v="16"/>
    <b v="0"/>
    <s v="technology/wearables"/>
    <m/>
    <m/>
    <x v="2"/>
    <x v="8"/>
  </r>
  <r>
    <n v="3000"/>
    <n v="289"/>
    <x v="2"/>
    <x v="0"/>
    <s v="USD"/>
    <n v="1480438905"/>
    <n v="1477843305"/>
    <b v="0"/>
    <n v="12"/>
    <b v="0"/>
    <s v="technology/wearables"/>
    <m/>
    <m/>
    <x v="2"/>
    <x v="8"/>
  </r>
  <r>
    <n v="50000"/>
    <n v="6663"/>
    <x v="2"/>
    <x v="0"/>
    <s v="USD"/>
    <n v="1460988000"/>
    <n v="1458050450"/>
    <b v="0"/>
    <n v="96"/>
    <b v="0"/>
    <s v="technology/wearables"/>
    <m/>
    <m/>
    <x v="2"/>
    <x v="8"/>
  </r>
  <r>
    <n v="100000"/>
    <n v="2484"/>
    <x v="2"/>
    <x v="6"/>
    <s v="EUR"/>
    <n v="1487462340"/>
    <n v="1482958626"/>
    <b v="0"/>
    <n v="16"/>
    <b v="0"/>
    <s v="technology/wearables"/>
    <m/>
    <m/>
    <x v="2"/>
    <x v="8"/>
  </r>
  <r>
    <n v="15000"/>
    <n v="286"/>
    <x v="2"/>
    <x v="0"/>
    <s v="USD"/>
    <n v="1473444048"/>
    <n v="1470852048"/>
    <b v="0"/>
    <n v="5"/>
    <b v="0"/>
    <s v="technology/wearables"/>
    <m/>
    <m/>
    <x v="2"/>
    <x v="8"/>
  </r>
  <r>
    <n v="850"/>
    <n v="0"/>
    <x v="2"/>
    <x v="0"/>
    <s v="USD"/>
    <n v="1467312306"/>
    <n v="1462128306"/>
    <b v="0"/>
    <n v="0"/>
    <b v="0"/>
    <s v="technology/wearables"/>
    <m/>
    <m/>
    <x v="2"/>
    <x v="8"/>
  </r>
  <r>
    <n v="4000"/>
    <n v="480"/>
    <x v="2"/>
    <x v="9"/>
    <s v="EUR"/>
    <n v="1457812364"/>
    <n v="1455220364"/>
    <b v="0"/>
    <n v="8"/>
    <b v="0"/>
    <s v="technology/wearables"/>
    <m/>
    <m/>
    <x v="2"/>
    <x v="8"/>
  </r>
  <r>
    <n v="20000"/>
    <n v="273"/>
    <x v="2"/>
    <x v="12"/>
    <s v="EUR"/>
    <n v="1456016576"/>
    <n v="1450832576"/>
    <b v="0"/>
    <n v="7"/>
    <b v="0"/>
    <s v="technology/wearables"/>
    <m/>
    <m/>
    <x v="2"/>
    <x v="8"/>
  </r>
  <r>
    <n v="5000"/>
    <n v="1402"/>
    <x v="2"/>
    <x v="5"/>
    <s v="CAD"/>
    <n v="1453053661"/>
    <n v="1450461661"/>
    <b v="0"/>
    <n v="24"/>
    <b v="0"/>
    <s v="technology/wearables"/>
    <m/>
    <m/>
    <x v="2"/>
    <x v="8"/>
  </r>
  <r>
    <n v="50000"/>
    <n v="19195"/>
    <x v="2"/>
    <x v="0"/>
    <s v="USD"/>
    <n v="1465054872"/>
    <n v="1461166872"/>
    <b v="0"/>
    <n v="121"/>
    <b v="0"/>
    <s v="technology/wearables"/>
    <m/>
    <m/>
    <x v="2"/>
    <x v="8"/>
  </r>
  <r>
    <n v="49000"/>
    <n v="19572"/>
    <x v="2"/>
    <x v="0"/>
    <s v="USD"/>
    <n v="1479483812"/>
    <n v="1476888212"/>
    <b v="0"/>
    <n v="196"/>
    <b v="0"/>
    <s v="technology/wearables"/>
    <m/>
    <m/>
    <x v="2"/>
    <x v="8"/>
  </r>
  <r>
    <n v="15000"/>
    <n v="126"/>
    <x v="2"/>
    <x v="0"/>
    <s v="USD"/>
    <n v="1422158199"/>
    <n v="1419566199"/>
    <b v="0"/>
    <n v="5"/>
    <b v="0"/>
    <s v="technology/wearables"/>
    <m/>
    <m/>
    <x v="2"/>
    <x v="8"/>
  </r>
  <r>
    <n v="15000"/>
    <n v="6511"/>
    <x v="2"/>
    <x v="0"/>
    <s v="USD"/>
    <n v="1440100839"/>
    <n v="1436472039"/>
    <b v="0"/>
    <n v="73"/>
    <b v="0"/>
    <s v="technology/wearables"/>
    <m/>
    <m/>
    <x v="2"/>
    <x v="8"/>
  </r>
  <r>
    <n v="300000"/>
    <n v="16984"/>
    <x v="2"/>
    <x v="0"/>
    <s v="USD"/>
    <n v="1473750300"/>
    <n v="1470294300"/>
    <b v="0"/>
    <n v="93"/>
    <b v="0"/>
    <s v="technology/wearables"/>
    <m/>
    <m/>
    <x v="2"/>
    <x v="8"/>
  </r>
  <r>
    <n v="50000"/>
    <n v="861"/>
    <x v="2"/>
    <x v="0"/>
    <s v="USD"/>
    <n v="1430081759"/>
    <n v="1424901359"/>
    <b v="0"/>
    <n v="17"/>
    <b v="0"/>
    <s v="technology/wearables"/>
    <m/>
    <m/>
    <x v="2"/>
    <x v="8"/>
  </r>
  <r>
    <n v="12000"/>
    <n v="233"/>
    <x v="2"/>
    <x v="0"/>
    <s v="USD"/>
    <n v="1479392133"/>
    <n v="1476710133"/>
    <b v="0"/>
    <n v="7"/>
    <b v="0"/>
    <s v="technology/wearables"/>
    <m/>
    <m/>
    <x v="2"/>
    <x v="8"/>
  </r>
  <r>
    <n v="7777"/>
    <n v="881"/>
    <x v="2"/>
    <x v="0"/>
    <s v="USD"/>
    <n v="1428641940"/>
    <n v="1426792563"/>
    <b v="0"/>
    <n v="17"/>
    <b v="0"/>
    <s v="technology/wearables"/>
    <m/>
    <m/>
    <x v="2"/>
    <x v="8"/>
  </r>
  <r>
    <n v="50000"/>
    <n v="19430"/>
    <x v="2"/>
    <x v="0"/>
    <s v="USD"/>
    <n v="1421640665"/>
    <n v="1419048665"/>
    <b v="0"/>
    <n v="171"/>
    <b v="0"/>
    <s v="technology/wearables"/>
    <m/>
    <m/>
    <x v="2"/>
    <x v="8"/>
  </r>
  <r>
    <n v="55650"/>
    <n v="25655"/>
    <x v="2"/>
    <x v="0"/>
    <s v="USD"/>
    <n v="1489500155"/>
    <n v="1485874955"/>
    <b v="0"/>
    <n v="188"/>
    <b v="0"/>
    <s v="technology/wearables"/>
    <m/>
    <m/>
    <x v="2"/>
    <x v="8"/>
  </r>
  <r>
    <n v="95000"/>
    <n v="40079"/>
    <x v="2"/>
    <x v="0"/>
    <s v="USD"/>
    <n v="1487617200"/>
    <n v="1483634335"/>
    <b v="0"/>
    <n v="110"/>
    <b v="0"/>
    <s v="technology/wearables"/>
    <m/>
    <m/>
    <x v="2"/>
    <x v="8"/>
  </r>
  <r>
    <n v="2500"/>
    <n v="712"/>
    <x v="2"/>
    <x v="0"/>
    <s v="USD"/>
    <n v="1455210353"/>
    <n v="1451927153"/>
    <b v="0"/>
    <n v="37"/>
    <b v="0"/>
    <s v="technology/wearables"/>
    <m/>
    <m/>
    <x v="2"/>
    <x v="8"/>
  </r>
  <r>
    <n v="35000"/>
    <n v="377"/>
    <x v="2"/>
    <x v="0"/>
    <s v="USD"/>
    <n v="1476717319"/>
    <n v="1473693319"/>
    <b v="0"/>
    <n v="9"/>
    <b v="0"/>
    <s v="technology/wearables"/>
    <m/>
    <m/>
    <x v="2"/>
    <x v="8"/>
  </r>
  <r>
    <n v="110000"/>
    <n v="879"/>
    <x v="2"/>
    <x v="5"/>
    <s v="CAD"/>
    <n v="1441119919"/>
    <n v="1437663919"/>
    <b v="0"/>
    <n v="29"/>
    <b v="0"/>
    <s v="technology/wearables"/>
    <m/>
    <m/>
    <x v="2"/>
    <x v="8"/>
  </r>
  <r>
    <n v="25000"/>
    <n v="298"/>
    <x v="2"/>
    <x v="0"/>
    <s v="USD"/>
    <n v="1477454340"/>
    <n v="1474676646"/>
    <b v="0"/>
    <n v="6"/>
    <b v="0"/>
    <s v="technology/wearables"/>
    <m/>
    <m/>
    <x v="2"/>
    <x v="8"/>
  </r>
  <r>
    <n v="12000"/>
    <n v="1776"/>
    <x v="2"/>
    <x v="0"/>
    <s v="USD"/>
    <n v="1475766932"/>
    <n v="1473174932"/>
    <b v="0"/>
    <n v="30"/>
    <b v="0"/>
    <s v="technology/wearables"/>
    <m/>
    <m/>
    <x v="2"/>
    <x v="8"/>
  </r>
  <r>
    <n v="20000"/>
    <n v="3562"/>
    <x v="2"/>
    <x v="0"/>
    <s v="USD"/>
    <n v="1461301574"/>
    <n v="1456121174"/>
    <b v="0"/>
    <n v="81"/>
    <b v="0"/>
    <s v="technology/wearables"/>
    <m/>
    <m/>
    <x v="2"/>
    <x v="8"/>
  </r>
  <r>
    <n v="8000"/>
    <n v="106"/>
    <x v="2"/>
    <x v="0"/>
    <s v="USD"/>
    <n v="1408134034"/>
    <n v="1405542034"/>
    <b v="0"/>
    <n v="4"/>
    <b v="0"/>
    <s v="technology/wearables"/>
    <m/>
    <m/>
    <x v="2"/>
    <x v="8"/>
  </r>
  <r>
    <n v="30000"/>
    <n v="14000"/>
    <x v="2"/>
    <x v="14"/>
    <s v="MXN"/>
    <n v="1486624607"/>
    <n v="1483773407"/>
    <b v="0"/>
    <n v="11"/>
    <b v="0"/>
    <s v="technology/wearables"/>
    <m/>
    <m/>
    <x v="2"/>
    <x v="8"/>
  </r>
  <r>
    <n v="5000"/>
    <n v="2296"/>
    <x v="2"/>
    <x v="5"/>
    <s v="CAD"/>
    <n v="1485147540"/>
    <n v="1481951853"/>
    <b v="0"/>
    <n v="14"/>
    <b v="0"/>
    <s v="technology/wearables"/>
    <m/>
    <m/>
    <x v="2"/>
    <x v="8"/>
  </r>
  <r>
    <n v="100000"/>
    <n v="226"/>
    <x v="2"/>
    <x v="0"/>
    <s v="USD"/>
    <n v="1433178060"/>
    <n v="1429290060"/>
    <b v="0"/>
    <n v="5"/>
    <b v="0"/>
    <s v="technology/wearables"/>
    <m/>
    <m/>
    <x v="2"/>
    <x v="8"/>
  </r>
  <r>
    <n v="20000"/>
    <n v="6925"/>
    <x v="2"/>
    <x v="0"/>
    <s v="USD"/>
    <n v="1409813940"/>
    <n v="1407271598"/>
    <b v="0"/>
    <n v="45"/>
    <b v="0"/>
    <s v="technology/wearables"/>
    <m/>
    <m/>
    <x v="2"/>
    <x v="8"/>
  </r>
  <r>
    <n v="20000"/>
    <n v="411"/>
    <x v="2"/>
    <x v="0"/>
    <s v="USD"/>
    <n v="1447032093"/>
    <n v="1441844493"/>
    <b v="0"/>
    <n v="8"/>
    <b v="0"/>
    <s v="technology/wearables"/>
    <m/>
    <m/>
    <x v="2"/>
    <x v="8"/>
  </r>
  <r>
    <n v="50000"/>
    <n v="280"/>
    <x v="2"/>
    <x v="0"/>
    <s v="USD"/>
    <n v="1458925156"/>
    <n v="1456336756"/>
    <b v="0"/>
    <n v="3"/>
    <b v="0"/>
    <s v="technology/wearables"/>
    <m/>
    <m/>
    <x v="2"/>
    <x v="8"/>
  </r>
  <r>
    <n v="100000"/>
    <n v="2607"/>
    <x v="2"/>
    <x v="0"/>
    <s v="USD"/>
    <n v="1467132185"/>
    <n v="1461948185"/>
    <b v="0"/>
    <n v="24"/>
    <b v="0"/>
    <s v="technology/wearables"/>
    <m/>
    <m/>
    <x v="2"/>
    <x v="8"/>
  </r>
  <r>
    <n v="150000"/>
    <n v="2889"/>
    <x v="2"/>
    <x v="2"/>
    <s v="AUD"/>
    <n v="1439515497"/>
    <n v="1435627497"/>
    <b v="0"/>
    <n v="18"/>
    <b v="0"/>
    <s v="technology/wearables"/>
    <m/>
    <m/>
    <x v="2"/>
    <x v="8"/>
  </r>
  <r>
    <n v="2700"/>
    <n v="909"/>
    <x v="2"/>
    <x v="15"/>
    <s v="EUR"/>
    <n v="1456094197"/>
    <n v="1453502197"/>
    <b v="0"/>
    <n v="12"/>
    <b v="0"/>
    <s v="technology/wearables"/>
    <m/>
    <m/>
    <x v="2"/>
    <x v="8"/>
  </r>
  <r>
    <n v="172889"/>
    <n v="97273"/>
    <x v="2"/>
    <x v="11"/>
    <s v="SEK"/>
    <n v="1456385101"/>
    <n v="1453793101"/>
    <b v="0"/>
    <n v="123"/>
    <b v="0"/>
    <s v="technology/wearables"/>
    <m/>
    <m/>
    <x v="2"/>
    <x v="8"/>
  </r>
  <r>
    <n v="35000"/>
    <n v="28986.16"/>
    <x v="2"/>
    <x v="0"/>
    <s v="USD"/>
    <n v="1466449140"/>
    <n v="1463392828"/>
    <b v="0"/>
    <n v="96"/>
    <b v="0"/>
    <s v="technology/wearables"/>
    <m/>
    <m/>
    <x v="2"/>
    <x v="8"/>
  </r>
  <r>
    <n v="10000"/>
    <n v="1486"/>
    <x v="2"/>
    <x v="0"/>
    <s v="USD"/>
    <n v="1417387322"/>
    <n v="1413495722"/>
    <b v="0"/>
    <n v="31"/>
    <b v="0"/>
    <s v="technology/wearables"/>
    <m/>
    <m/>
    <x v="2"/>
    <x v="8"/>
  </r>
  <r>
    <n v="88888"/>
    <n v="11"/>
    <x v="2"/>
    <x v="0"/>
    <s v="USD"/>
    <n v="1407624222"/>
    <n v="1405032222"/>
    <b v="0"/>
    <n v="4"/>
    <b v="0"/>
    <s v="technology/wearables"/>
    <m/>
    <m/>
    <x v="2"/>
    <x v="8"/>
  </r>
  <r>
    <n v="17500"/>
    <n v="3"/>
    <x v="2"/>
    <x v="0"/>
    <s v="USD"/>
    <n v="1475431486"/>
    <n v="1472839486"/>
    <b v="0"/>
    <n v="3"/>
    <b v="0"/>
    <s v="technology/wearables"/>
    <m/>
    <m/>
    <x v="2"/>
    <x v="8"/>
  </r>
  <r>
    <n v="104219"/>
    <n v="30751"/>
    <x v="2"/>
    <x v="3"/>
    <s v="EUR"/>
    <n v="1471985640"/>
    <n v="1469289685"/>
    <b v="0"/>
    <n v="179"/>
    <b v="0"/>
    <s v="technology/wearables"/>
    <m/>
    <m/>
    <x v="2"/>
    <x v="8"/>
  </r>
  <r>
    <n v="10000"/>
    <n v="106"/>
    <x v="2"/>
    <x v="0"/>
    <s v="USD"/>
    <n v="1427507208"/>
    <n v="1424918808"/>
    <b v="0"/>
    <n v="3"/>
    <b v="0"/>
    <s v="technology/wearables"/>
    <m/>
    <m/>
    <x v="2"/>
    <x v="8"/>
  </r>
  <r>
    <n v="30000"/>
    <n v="1888"/>
    <x v="2"/>
    <x v="12"/>
    <s v="EUR"/>
    <n v="1451602800"/>
    <n v="1449011610"/>
    <b v="0"/>
    <n v="23"/>
    <b v="0"/>
    <s v="technology/wearables"/>
    <m/>
    <m/>
    <x v="2"/>
    <x v="8"/>
  </r>
  <r>
    <n v="20000"/>
    <n v="2550"/>
    <x v="2"/>
    <x v="1"/>
    <s v="GBP"/>
    <n v="1452384000"/>
    <n v="1447698300"/>
    <b v="0"/>
    <n v="23"/>
    <b v="0"/>
    <s v="technology/wearables"/>
    <m/>
    <m/>
    <x v="2"/>
    <x v="8"/>
  </r>
  <r>
    <n v="50000"/>
    <n v="6610"/>
    <x v="2"/>
    <x v="9"/>
    <s v="EUR"/>
    <n v="1403507050"/>
    <n v="1400051050"/>
    <b v="0"/>
    <n v="41"/>
    <b v="0"/>
    <s v="technology/wearables"/>
    <m/>
    <m/>
    <x v="2"/>
    <x v="8"/>
  </r>
  <r>
    <n v="5000"/>
    <n v="0"/>
    <x v="2"/>
    <x v="13"/>
    <s v="EUR"/>
    <n v="1475310825"/>
    <n v="1472718825"/>
    <b v="0"/>
    <n v="0"/>
    <b v="0"/>
    <s v="technology/wearables"/>
    <m/>
    <m/>
    <x v="2"/>
    <x v="8"/>
  </r>
  <r>
    <n v="10000"/>
    <n v="1677"/>
    <x v="2"/>
    <x v="0"/>
    <s v="USD"/>
    <n v="1475101495"/>
    <n v="1472509495"/>
    <b v="0"/>
    <n v="32"/>
    <b v="0"/>
    <s v="technology/wearables"/>
    <m/>
    <m/>
    <x v="2"/>
    <x v="8"/>
  </r>
  <r>
    <n v="25000"/>
    <n v="26"/>
    <x v="2"/>
    <x v="0"/>
    <s v="USD"/>
    <n v="1409770164"/>
    <n v="1407178164"/>
    <b v="0"/>
    <n v="2"/>
    <b v="0"/>
    <s v="technology/wearables"/>
    <m/>
    <m/>
    <x v="2"/>
    <x v="8"/>
  </r>
  <r>
    <n v="5000"/>
    <n v="212"/>
    <x v="2"/>
    <x v="1"/>
    <s v="GBP"/>
    <n v="1468349460"/>
    <n v="1466186988"/>
    <b v="0"/>
    <n v="7"/>
    <b v="0"/>
    <s v="technology/wearables"/>
    <m/>
    <m/>
    <x v="2"/>
    <x v="8"/>
  </r>
  <r>
    <n v="100000"/>
    <n v="467"/>
    <x v="2"/>
    <x v="0"/>
    <s v="USD"/>
    <n v="1462655519"/>
    <n v="1457475119"/>
    <b v="0"/>
    <n v="4"/>
    <b v="0"/>
    <s v="technology/wearables"/>
    <m/>
    <m/>
    <x v="2"/>
    <x v="8"/>
  </r>
  <r>
    <n v="70000"/>
    <n v="17561"/>
    <x v="2"/>
    <x v="0"/>
    <s v="USD"/>
    <n v="1478926800"/>
    <n v="1476054568"/>
    <b v="0"/>
    <n v="196"/>
    <b v="0"/>
    <s v="technology/wearables"/>
    <m/>
    <m/>
    <x v="2"/>
    <x v="8"/>
  </r>
  <r>
    <n v="200000"/>
    <n v="4669"/>
    <x v="2"/>
    <x v="0"/>
    <s v="USD"/>
    <n v="1417388340"/>
    <n v="1412835530"/>
    <b v="0"/>
    <n v="11"/>
    <b v="0"/>
    <s v="technology/wearables"/>
    <m/>
    <m/>
    <x v="2"/>
    <x v="8"/>
  </r>
  <r>
    <n v="10000"/>
    <n v="726"/>
    <x v="2"/>
    <x v="0"/>
    <s v="USD"/>
    <n v="1417276800"/>
    <n v="1415140480"/>
    <b v="0"/>
    <n v="9"/>
    <b v="0"/>
    <s v="technology/wearables"/>
    <m/>
    <m/>
    <x v="2"/>
    <x v="8"/>
  </r>
  <r>
    <n v="4000"/>
    <n v="65"/>
    <x v="2"/>
    <x v="0"/>
    <s v="USD"/>
    <n v="1406474820"/>
    <n v="1403902060"/>
    <b v="0"/>
    <n v="5"/>
    <b v="0"/>
    <s v="technology/wearables"/>
    <m/>
    <m/>
    <x v="2"/>
    <x v="8"/>
  </r>
  <r>
    <n v="5000"/>
    <n v="65"/>
    <x v="2"/>
    <x v="0"/>
    <s v="USD"/>
    <n v="1417145297"/>
    <n v="1414549697"/>
    <b v="0"/>
    <n v="8"/>
    <b v="0"/>
    <s v="technology/wearables"/>
    <m/>
    <m/>
    <x v="2"/>
    <x v="8"/>
  </r>
  <r>
    <n v="60000"/>
    <n v="35135"/>
    <x v="2"/>
    <x v="5"/>
    <s v="CAD"/>
    <n v="1447909401"/>
    <n v="1444017801"/>
    <b v="0"/>
    <n v="229"/>
    <b v="0"/>
    <s v="technology/wearables"/>
    <m/>
    <m/>
    <x v="2"/>
    <x v="8"/>
  </r>
  <r>
    <n v="150000"/>
    <n v="11683"/>
    <x v="2"/>
    <x v="5"/>
    <s v="CAD"/>
    <n v="1415865720"/>
    <n v="1413270690"/>
    <b v="0"/>
    <n v="40"/>
    <b v="0"/>
    <s v="technology/wearables"/>
    <m/>
    <m/>
    <x v="2"/>
    <x v="8"/>
  </r>
  <r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550"/>
    <n v="3186"/>
    <x v="0"/>
    <x v="5"/>
    <s v="CAD"/>
    <n v="1433206020"/>
    <n v="1430617209"/>
    <b v="0"/>
    <n v="30"/>
    <b v="1"/>
    <s v="music/electronic music"/>
    <m/>
    <m/>
    <x v="4"/>
    <x v="15"/>
  </r>
  <r>
    <n v="3000"/>
    <n v="10554.11"/>
    <x v="0"/>
    <x v="0"/>
    <s v="USD"/>
    <n v="1445054400"/>
    <n v="1443074571"/>
    <b v="1"/>
    <n v="478"/>
    <b v="1"/>
    <s v="music/electronic music"/>
    <m/>
    <m/>
    <x v="4"/>
    <x v="15"/>
  </r>
  <r>
    <n v="2000"/>
    <n v="2298"/>
    <x v="0"/>
    <x v="0"/>
    <s v="USD"/>
    <n v="1431876677"/>
    <n v="1429284677"/>
    <b v="1"/>
    <n v="74"/>
    <b v="1"/>
    <s v="music/electronic music"/>
    <m/>
    <m/>
    <x v="4"/>
    <x v="15"/>
  </r>
  <r>
    <n v="2000"/>
    <n v="4743"/>
    <x v="0"/>
    <x v="1"/>
    <s v="GBP"/>
    <n v="1434837861"/>
    <n v="1432245861"/>
    <b v="0"/>
    <n v="131"/>
    <b v="1"/>
    <s v="music/electronic music"/>
    <m/>
    <m/>
    <x v="4"/>
    <x v="15"/>
  </r>
  <r>
    <n v="20000"/>
    <n v="23727.55"/>
    <x v="0"/>
    <x v="11"/>
    <s v="SEK"/>
    <n v="1454248563"/>
    <n v="1451656563"/>
    <b v="1"/>
    <n v="61"/>
    <b v="1"/>
    <s v="music/electronic music"/>
    <m/>
    <m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m/>
    <m/>
    <x v="4"/>
    <x v="15"/>
  </r>
  <r>
    <n v="7000"/>
    <n v="7000.58"/>
    <x v="0"/>
    <x v="1"/>
    <s v="GBP"/>
    <n v="1459414016"/>
    <n v="1456480016"/>
    <b v="1"/>
    <n v="122"/>
    <b v="1"/>
    <s v="music/electronic music"/>
    <m/>
    <m/>
    <x v="4"/>
    <x v="15"/>
  </r>
  <r>
    <n v="7501"/>
    <n v="7733"/>
    <x v="0"/>
    <x v="0"/>
    <s v="USD"/>
    <n v="1414025347"/>
    <n v="1411433347"/>
    <b v="1"/>
    <n v="111"/>
    <b v="1"/>
    <s v="music/electronic music"/>
    <m/>
    <m/>
    <x v="4"/>
    <x v="15"/>
  </r>
  <r>
    <n v="10000"/>
    <n v="11727"/>
    <x v="0"/>
    <x v="1"/>
    <s v="GBP"/>
    <n v="1488830400"/>
    <n v="1484924605"/>
    <b v="1"/>
    <n v="255"/>
    <b v="1"/>
    <s v="music/electronic music"/>
    <m/>
    <m/>
    <x v="4"/>
    <x v="15"/>
  </r>
  <r>
    <n v="10000"/>
    <n v="11176"/>
    <x v="0"/>
    <x v="11"/>
    <s v="SEK"/>
    <n v="1428184740"/>
    <n v="1423501507"/>
    <b v="0"/>
    <n v="141"/>
    <b v="1"/>
    <s v="music/electronic music"/>
    <m/>
    <m/>
    <x v="4"/>
    <x v="15"/>
  </r>
  <r>
    <n v="2000"/>
    <n v="6842"/>
    <x v="0"/>
    <x v="0"/>
    <s v="USD"/>
    <n v="1473680149"/>
    <n v="1472470549"/>
    <b v="0"/>
    <n v="159"/>
    <b v="1"/>
    <s v="music/electronic music"/>
    <m/>
    <m/>
    <x v="4"/>
    <x v="15"/>
  </r>
  <r>
    <n v="10000"/>
    <n v="10740"/>
    <x v="0"/>
    <x v="0"/>
    <s v="USD"/>
    <n v="1450290010"/>
    <n v="1447698010"/>
    <b v="0"/>
    <n v="99"/>
    <b v="1"/>
    <s v="music/electronic music"/>
    <m/>
    <m/>
    <x v="4"/>
    <x v="15"/>
  </r>
  <r>
    <n v="5400"/>
    <n v="5858.84"/>
    <x v="0"/>
    <x v="0"/>
    <s v="USD"/>
    <n v="1466697625"/>
    <n v="1464105625"/>
    <b v="0"/>
    <n v="96"/>
    <b v="1"/>
    <s v="music/electronic music"/>
    <m/>
    <m/>
    <x v="4"/>
    <x v="15"/>
  </r>
  <r>
    <n v="1328"/>
    <n v="1366"/>
    <x v="0"/>
    <x v="1"/>
    <s v="GBP"/>
    <n v="1481564080"/>
    <n v="1479144880"/>
    <b v="0"/>
    <n v="27"/>
    <b v="1"/>
    <s v="music/electronic music"/>
    <m/>
    <m/>
    <x v="4"/>
    <x v="15"/>
  </r>
  <r>
    <n v="5000"/>
    <n v="6500.09"/>
    <x v="0"/>
    <x v="0"/>
    <s v="USD"/>
    <n v="1470369540"/>
    <n v="1467604804"/>
    <b v="0"/>
    <n v="166"/>
    <b v="1"/>
    <s v="music/electronic music"/>
    <m/>
    <m/>
    <x v="4"/>
    <x v="15"/>
  </r>
  <r>
    <n v="4600"/>
    <n v="4952"/>
    <x v="0"/>
    <x v="0"/>
    <s v="USD"/>
    <n v="1423668220"/>
    <n v="1421076220"/>
    <b v="0"/>
    <n v="76"/>
    <b v="1"/>
    <s v="music/electronic music"/>
    <m/>
    <m/>
    <x v="4"/>
    <x v="15"/>
  </r>
  <r>
    <n v="4500"/>
    <n v="5056.22"/>
    <x v="0"/>
    <x v="0"/>
    <s v="USD"/>
    <n v="1357545600"/>
    <n v="1354790790"/>
    <b v="0"/>
    <n v="211"/>
    <b v="1"/>
    <s v="music/electronic music"/>
    <m/>
    <m/>
    <x v="4"/>
    <x v="15"/>
  </r>
  <r>
    <n v="1000"/>
    <n v="1021"/>
    <x v="0"/>
    <x v="0"/>
    <s v="USD"/>
    <n v="1431925200"/>
    <n v="1429991062"/>
    <b v="0"/>
    <n v="21"/>
    <b v="1"/>
    <s v="music/electronic music"/>
    <m/>
    <m/>
    <x v="4"/>
    <x v="15"/>
  </r>
  <r>
    <n v="1500"/>
    <n v="2180"/>
    <x v="0"/>
    <x v="0"/>
    <s v="USD"/>
    <n v="1458362023"/>
    <n v="1455773623"/>
    <b v="0"/>
    <n v="61"/>
    <b v="1"/>
    <s v="music/electronic music"/>
    <m/>
    <m/>
    <x v="4"/>
    <x v="15"/>
  </r>
  <r>
    <n v="500"/>
    <n v="641"/>
    <x v="0"/>
    <x v="0"/>
    <s v="USD"/>
    <n v="1481615940"/>
    <n v="1479436646"/>
    <b v="0"/>
    <n v="30"/>
    <b v="1"/>
    <s v="music/electronic music"/>
    <m/>
    <m/>
    <x v="4"/>
    <x v="15"/>
  </r>
  <r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50"/>
    <n v="0"/>
    <x v="1"/>
    <x v="0"/>
    <s v="USD"/>
    <n v="1406769992"/>
    <n v="1405041992"/>
    <b v="0"/>
    <n v="0"/>
    <b v="0"/>
    <s v="journalism/audio"/>
    <m/>
    <m/>
    <x v="5"/>
    <x v="16"/>
  </r>
  <r>
    <n v="650"/>
    <n v="10"/>
    <x v="1"/>
    <x v="0"/>
    <s v="USD"/>
    <n v="1410516000"/>
    <n v="1406824948"/>
    <b v="0"/>
    <n v="1"/>
    <b v="0"/>
    <s v="journalism/audio"/>
    <m/>
    <m/>
    <x v="5"/>
    <x v="16"/>
  </r>
  <r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7000"/>
    <n v="6"/>
    <x v="1"/>
    <x v="0"/>
    <s v="USD"/>
    <n v="1425587220"/>
    <n v="1420668801"/>
    <b v="0"/>
    <n v="2"/>
    <b v="0"/>
    <s v="journalism/audio"/>
    <m/>
    <m/>
    <x v="5"/>
    <x v="16"/>
  </r>
  <r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3000"/>
    <n v="0"/>
    <x v="1"/>
    <x v="12"/>
    <s v="EUR"/>
    <n v="1451161560"/>
    <n v="1447273560"/>
    <b v="0"/>
    <n v="0"/>
    <b v="0"/>
    <s v="journalism/audio"/>
    <m/>
    <m/>
    <x v="5"/>
    <x v="16"/>
  </r>
  <r>
    <n v="2000"/>
    <n v="1"/>
    <x v="1"/>
    <x v="0"/>
    <s v="USD"/>
    <n v="1415219915"/>
    <n v="1412624315"/>
    <b v="0"/>
    <n v="1"/>
    <b v="0"/>
    <s v="journalism/audio"/>
    <m/>
    <m/>
    <x v="5"/>
    <x v="16"/>
  </r>
  <r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2000"/>
    <n v="0"/>
    <x v="1"/>
    <x v="0"/>
    <s v="USD"/>
    <n v="1455272445"/>
    <n v="1452680445"/>
    <b v="0"/>
    <n v="0"/>
    <b v="0"/>
    <s v="journalism/audio"/>
    <m/>
    <m/>
    <x v="5"/>
    <x v="16"/>
  </r>
  <r>
    <n v="2500"/>
    <n v="0"/>
    <x v="1"/>
    <x v="0"/>
    <s v="USD"/>
    <n v="1442257677"/>
    <n v="1439665677"/>
    <b v="0"/>
    <n v="0"/>
    <b v="0"/>
    <s v="journalism/audio"/>
    <m/>
    <m/>
    <x v="5"/>
    <x v="16"/>
  </r>
  <r>
    <n v="500"/>
    <n v="0"/>
    <x v="1"/>
    <x v="0"/>
    <s v="USD"/>
    <n v="1409098825"/>
    <n v="1406679625"/>
    <b v="0"/>
    <n v="0"/>
    <b v="0"/>
    <s v="journalism/audio"/>
    <m/>
    <m/>
    <x v="5"/>
    <x v="16"/>
  </r>
  <r>
    <n v="4336"/>
    <n v="0"/>
    <x v="1"/>
    <x v="0"/>
    <s v="USD"/>
    <n v="1465243740"/>
    <n v="1461438495"/>
    <b v="0"/>
    <n v="0"/>
    <b v="0"/>
    <s v="journalism/audio"/>
    <m/>
    <m/>
    <x v="5"/>
    <x v="16"/>
  </r>
  <r>
    <n v="1500"/>
    <n v="15"/>
    <x v="1"/>
    <x v="0"/>
    <s v="USD"/>
    <n v="1488773332"/>
    <n v="1486613332"/>
    <b v="0"/>
    <n v="1"/>
    <b v="0"/>
    <s v="journalism/audio"/>
    <m/>
    <m/>
    <x v="5"/>
    <x v="16"/>
  </r>
  <r>
    <n v="2500"/>
    <n v="0"/>
    <x v="1"/>
    <x v="0"/>
    <s v="USD"/>
    <n v="1407708000"/>
    <n v="1405110399"/>
    <b v="0"/>
    <n v="0"/>
    <b v="0"/>
    <s v="journalism/audio"/>
    <m/>
    <m/>
    <x v="5"/>
    <x v="16"/>
  </r>
  <r>
    <n v="3500"/>
    <n v="0"/>
    <x v="1"/>
    <x v="0"/>
    <s v="USD"/>
    <n v="1457394545"/>
    <n v="1454802545"/>
    <b v="0"/>
    <n v="0"/>
    <b v="0"/>
    <s v="journalism/audio"/>
    <m/>
    <m/>
    <x v="5"/>
    <x v="16"/>
  </r>
  <r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000"/>
    <n v="0"/>
    <x v="1"/>
    <x v="0"/>
    <s v="USD"/>
    <n v="1480888483"/>
    <n v="1478292883"/>
    <b v="0"/>
    <n v="0"/>
    <b v="0"/>
    <s v="journalism/audio"/>
    <m/>
    <m/>
    <x v="5"/>
    <x v="16"/>
  </r>
  <r>
    <n v="40000"/>
    <n v="0"/>
    <x v="1"/>
    <x v="0"/>
    <s v="USD"/>
    <n v="1427328000"/>
    <n v="1423777043"/>
    <b v="0"/>
    <n v="0"/>
    <b v="0"/>
    <s v="journalism/audio"/>
    <m/>
    <m/>
    <x v="5"/>
    <x v="16"/>
  </r>
  <r>
    <n v="1100"/>
    <n v="0"/>
    <x v="1"/>
    <x v="0"/>
    <s v="USD"/>
    <n v="1426269456"/>
    <n v="1423681056"/>
    <b v="0"/>
    <n v="0"/>
    <b v="0"/>
    <s v="journalism/audio"/>
    <m/>
    <m/>
    <x v="5"/>
    <x v="16"/>
  </r>
  <r>
    <n v="5000"/>
    <n v="50"/>
    <x v="1"/>
    <x v="0"/>
    <s v="USD"/>
    <n v="1429134893"/>
    <n v="1426542893"/>
    <b v="0"/>
    <n v="1"/>
    <b v="0"/>
    <s v="journalism/audio"/>
    <m/>
    <m/>
    <x v="5"/>
    <x v="16"/>
  </r>
  <r>
    <n v="4000"/>
    <n v="0"/>
    <x v="1"/>
    <x v="0"/>
    <s v="USD"/>
    <n v="1462150800"/>
    <n v="1456987108"/>
    <b v="0"/>
    <n v="0"/>
    <b v="0"/>
    <s v="journalism/audio"/>
    <m/>
    <m/>
    <x v="5"/>
    <x v="16"/>
  </r>
  <r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00"/>
    <n v="0"/>
    <x v="1"/>
    <x v="0"/>
    <s v="USD"/>
    <n v="1472604262"/>
    <n v="1470012262"/>
    <b v="0"/>
    <n v="0"/>
    <b v="0"/>
    <s v="journalism/audio"/>
    <m/>
    <m/>
    <x v="5"/>
    <x v="16"/>
  </r>
  <r>
    <n v="90000"/>
    <n v="8077"/>
    <x v="2"/>
    <x v="0"/>
    <s v="USD"/>
    <n v="1373174903"/>
    <n v="1369286903"/>
    <b v="0"/>
    <n v="123"/>
    <b v="0"/>
    <s v="games/video games"/>
    <m/>
    <m/>
    <x v="6"/>
    <x v="17"/>
  </r>
  <r>
    <n v="3000"/>
    <n v="81"/>
    <x v="2"/>
    <x v="2"/>
    <s v="AUD"/>
    <n v="1392800922"/>
    <n v="1390381722"/>
    <b v="0"/>
    <n v="5"/>
    <b v="0"/>
    <s v="games/video games"/>
    <m/>
    <m/>
    <x v="6"/>
    <x v="17"/>
  </r>
  <r>
    <n v="150000"/>
    <n v="5051"/>
    <x v="2"/>
    <x v="0"/>
    <s v="USD"/>
    <n v="1375657582"/>
    <n v="1371769582"/>
    <b v="0"/>
    <n v="148"/>
    <b v="0"/>
    <s v="games/video games"/>
    <m/>
    <m/>
    <x v="6"/>
    <x v="17"/>
  </r>
  <r>
    <n v="500"/>
    <n v="130"/>
    <x v="2"/>
    <x v="0"/>
    <s v="USD"/>
    <n v="1387657931"/>
    <n v="1385065931"/>
    <b v="0"/>
    <n v="10"/>
    <b v="0"/>
    <s v="games/video games"/>
    <m/>
    <m/>
    <x v="6"/>
    <x v="17"/>
  </r>
  <r>
    <n v="30000"/>
    <n v="45"/>
    <x v="2"/>
    <x v="0"/>
    <s v="USD"/>
    <n v="1460274864"/>
    <n v="1457686464"/>
    <b v="0"/>
    <n v="4"/>
    <b v="0"/>
    <s v="games/video games"/>
    <m/>
    <m/>
    <x v="6"/>
    <x v="17"/>
  </r>
  <r>
    <n v="2200"/>
    <n v="850"/>
    <x v="2"/>
    <x v="0"/>
    <s v="USD"/>
    <n v="1385447459"/>
    <n v="1382679059"/>
    <b v="0"/>
    <n v="21"/>
    <b v="0"/>
    <s v="games/video games"/>
    <m/>
    <m/>
    <x v="6"/>
    <x v="17"/>
  </r>
  <r>
    <n v="10000"/>
    <n v="70"/>
    <x v="2"/>
    <x v="0"/>
    <s v="USD"/>
    <n v="1349050622"/>
    <n v="1347322622"/>
    <b v="0"/>
    <n v="2"/>
    <b v="0"/>
    <s v="games/video games"/>
    <m/>
    <m/>
    <x v="6"/>
    <x v="17"/>
  </r>
  <r>
    <n v="100"/>
    <n v="0"/>
    <x v="2"/>
    <x v="10"/>
    <s v="NOK"/>
    <n v="1447787093"/>
    <n v="1445191493"/>
    <b v="0"/>
    <n v="0"/>
    <b v="0"/>
    <s v="games/video games"/>
    <m/>
    <m/>
    <x v="6"/>
    <x v="17"/>
  </r>
  <r>
    <n v="75000"/>
    <n v="51"/>
    <x v="2"/>
    <x v="0"/>
    <s v="USD"/>
    <n v="1391630297"/>
    <n v="1389038297"/>
    <b v="0"/>
    <n v="4"/>
    <b v="0"/>
    <s v="games/video games"/>
    <m/>
    <m/>
    <x v="6"/>
    <x v="17"/>
  </r>
  <r>
    <n v="750"/>
    <n v="10"/>
    <x v="2"/>
    <x v="0"/>
    <s v="USD"/>
    <n v="1318806541"/>
    <n v="1316214541"/>
    <b v="0"/>
    <n v="1"/>
    <b v="0"/>
    <s v="games/video games"/>
    <m/>
    <m/>
    <x v="6"/>
    <x v="17"/>
  </r>
  <r>
    <n v="54000"/>
    <n v="3407"/>
    <x v="2"/>
    <x v="0"/>
    <s v="USD"/>
    <n v="1388808545"/>
    <n v="1386216545"/>
    <b v="0"/>
    <n v="30"/>
    <b v="0"/>
    <s v="games/video games"/>
    <m/>
    <m/>
    <x v="6"/>
    <x v="17"/>
  </r>
  <r>
    <n v="1000"/>
    <n v="45"/>
    <x v="2"/>
    <x v="0"/>
    <s v="USD"/>
    <n v="1336340516"/>
    <n v="1333748516"/>
    <b v="0"/>
    <n v="3"/>
    <b v="0"/>
    <s v="games/video games"/>
    <m/>
    <m/>
    <x v="6"/>
    <x v="17"/>
  </r>
  <r>
    <n v="75000"/>
    <n v="47074"/>
    <x v="2"/>
    <x v="0"/>
    <s v="USD"/>
    <n v="1410426250"/>
    <n v="1405674250"/>
    <b v="0"/>
    <n v="975"/>
    <b v="0"/>
    <s v="games/video games"/>
    <m/>
    <m/>
    <x v="6"/>
    <x v="17"/>
  </r>
  <r>
    <n v="25000"/>
    <n v="7344"/>
    <x v="2"/>
    <x v="0"/>
    <s v="USD"/>
    <n v="1452744011"/>
    <n v="1450152011"/>
    <b v="0"/>
    <n v="167"/>
    <b v="0"/>
    <s v="games/video games"/>
    <m/>
    <m/>
    <x v="6"/>
    <x v="17"/>
  </r>
  <r>
    <n v="600"/>
    <n v="45"/>
    <x v="2"/>
    <x v="0"/>
    <s v="USD"/>
    <n v="1311309721"/>
    <n v="1307421721"/>
    <b v="0"/>
    <n v="5"/>
    <b v="0"/>
    <s v="games/video games"/>
    <m/>
    <m/>
    <x v="6"/>
    <x v="17"/>
  </r>
  <r>
    <n v="26000"/>
    <n v="678"/>
    <x v="2"/>
    <x v="12"/>
    <s v="EUR"/>
    <n v="1463232936"/>
    <n v="1461072936"/>
    <b v="0"/>
    <n v="18"/>
    <b v="0"/>
    <s v="games/video games"/>
    <m/>
    <m/>
    <x v="6"/>
    <x v="17"/>
  </r>
  <r>
    <n v="20000"/>
    <n v="1821"/>
    <x v="2"/>
    <x v="0"/>
    <s v="USD"/>
    <n v="1399778333"/>
    <n v="1397186333"/>
    <b v="0"/>
    <n v="98"/>
    <b v="0"/>
    <s v="games/video games"/>
    <m/>
    <m/>
    <x v="6"/>
    <x v="17"/>
  </r>
  <r>
    <n v="68000"/>
    <n v="12"/>
    <x v="2"/>
    <x v="0"/>
    <s v="USD"/>
    <n v="1422483292"/>
    <n v="1419891292"/>
    <b v="0"/>
    <n v="4"/>
    <b v="0"/>
    <s v="games/video games"/>
    <m/>
    <m/>
    <x v="6"/>
    <x v="17"/>
  </r>
  <r>
    <n v="10000"/>
    <n v="56"/>
    <x v="2"/>
    <x v="0"/>
    <s v="USD"/>
    <n v="1344635088"/>
    <n v="1342043088"/>
    <b v="0"/>
    <n v="3"/>
    <b v="0"/>
    <s v="games/video games"/>
    <m/>
    <m/>
    <x v="6"/>
    <x v="17"/>
  </r>
  <r>
    <n v="50000"/>
    <n v="410"/>
    <x v="2"/>
    <x v="5"/>
    <s v="CAD"/>
    <n v="1406994583"/>
    <n v="1401810583"/>
    <b v="0"/>
    <n v="1"/>
    <b v="0"/>
    <s v="games/video games"/>
    <m/>
    <m/>
    <x v="6"/>
    <x v="17"/>
  </r>
  <r>
    <n v="550"/>
    <n v="0"/>
    <x v="2"/>
    <x v="0"/>
    <s v="USD"/>
    <n v="1407534804"/>
    <n v="1404942804"/>
    <b v="0"/>
    <n v="0"/>
    <b v="0"/>
    <s v="games/video games"/>
    <m/>
    <m/>
    <x v="6"/>
    <x v="17"/>
  </r>
  <r>
    <n v="30000"/>
    <n v="1026"/>
    <x v="2"/>
    <x v="5"/>
    <s v="CAD"/>
    <n v="1457967975"/>
    <n v="1455379575"/>
    <b v="0"/>
    <n v="9"/>
    <b v="0"/>
    <s v="games/video games"/>
    <m/>
    <m/>
    <x v="6"/>
    <x v="17"/>
  </r>
  <r>
    <n v="18000"/>
    <n v="15"/>
    <x v="2"/>
    <x v="0"/>
    <s v="USD"/>
    <n v="1408913291"/>
    <n v="1406321291"/>
    <b v="0"/>
    <n v="2"/>
    <b v="0"/>
    <s v="games/video games"/>
    <m/>
    <m/>
    <x v="6"/>
    <x v="17"/>
  </r>
  <r>
    <n v="1100"/>
    <n v="0"/>
    <x v="2"/>
    <x v="0"/>
    <s v="USD"/>
    <n v="1402852087"/>
    <n v="1400260087"/>
    <b v="0"/>
    <n v="0"/>
    <b v="0"/>
    <s v="games/video games"/>
    <m/>
    <m/>
    <x v="6"/>
    <x v="17"/>
  </r>
  <r>
    <n v="45000"/>
    <n v="6382.34"/>
    <x v="2"/>
    <x v="0"/>
    <s v="USD"/>
    <n v="1398366667"/>
    <n v="1395774667"/>
    <b v="0"/>
    <n v="147"/>
    <b v="0"/>
    <s v="games/video games"/>
    <m/>
    <m/>
    <x v="6"/>
    <x v="17"/>
  </r>
  <r>
    <n v="15000"/>
    <n v="1174"/>
    <x v="2"/>
    <x v="6"/>
    <s v="EUR"/>
    <n v="1435293175"/>
    <n v="1432701175"/>
    <b v="0"/>
    <n v="49"/>
    <b v="0"/>
    <s v="games/video games"/>
    <m/>
    <m/>
    <x v="6"/>
    <x v="17"/>
  </r>
  <r>
    <n v="12999"/>
    <n v="5"/>
    <x v="2"/>
    <x v="2"/>
    <s v="AUD"/>
    <n v="1432873653"/>
    <n v="1430281653"/>
    <b v="0"/>
    <n v="1"/>
    <b v="0"/>
    <s v="games/video games"/>
    <m/>
    <m/>
    <x v="6"/>
    <x v="17"/>
  </r>
  <r>
    <n v="200"/>
    <n v="25"/>
    <x v="2"/>
    <x v="1"/>
    <s v="GBP"/>
    <n v="1460313672"/>
    <n v="1457725272"/>
    <b v="0"/>
    <n v="2"/>
    <b v="0"/>
    <s v="games/video games"/>
    <m/>
    <m/>
    <x v="6"/>
    <x v="17"/>
  </r>
  <r>
    <n v="2000"/>
    <n v="21"/>
    <x v="2"/>
    <x v="0"/>
    <s v="USD"/>
    <n v="1357432638"/>
    <n v="1354840638"/>
    <b v="0"/>
    <n v="7"/>
    <b v="0"/>
    <s v="games/video games"/>
    <m/>
    <m/>
    <x v="6"/>
    <x v="17"/>
  </r>
  <r>
    <n v="300"/>
    <n v="42.25"/>
    <x v="2"/>
    <x v="5"/>
    <s v="CAD"/>
    <n v="1455232937"/>
    <n v="1453936937"/>
    <b v="0"/>
    <n v="4"/>
    <b v="0"/>
    <s v="games/video games"/>
    <m/>
    <m/>
    <x v="6"/>
    <x v="17"/>
  </r>
  <r>
    <n v="18000"/>
    <n v="3294.01"/>
    <x v="2"/>
    <x v="0"/>
    <s v="USD"/>
    <n v="1318180033"/>
    <n v="1315588033"/>
    <b v="0"/>
    <n v="27"/>
    <b v="0"/>
    <s v="games/video games"/>
    <m/>
    <m/>
    <x v="6"/>
    <x v="17"/>
  </r>
  <r>
    <n v="500000"/>
    <n v="25174"/>
    <x v="2"/>
    <x v="0"/>
    <s v="USD"/>
    <n v="1377867220"/>
    <n v="1375275220"/>
    <b v="0"/>
    <n v="94"/>
    <b v="0"/>
    <s v="games/video games"/>
    <m/>
    <m/>
    <x v="6"/>
    <x v="17"/>
  </r>
  <r>
    <n v="12000"/>
    <n v="2152"/>
    <x v="2"/>
    <x v="0"/>
    <s v="USD"/>
    <n v="1412393400"/>
    <n v="1409747154"/>
    <b v="0"/>
    <n v="29"/>
    <b v="0"/>
    <s v="games/video games"/>
    <m/>
    <m/>
    <x v="6"/>
    <x v="17"/>
  </r>
  <r>
    <n v="100000"/>
    <n v="47"/>
    <x v="2"/>
    <x v="0"/>
    <s v="USD"/>
    <n v="1393786877"/>
    <n v="1390330877"/>
    <b v="0"/>
    <n v="7"/>
    <b v="0"/>
    <s v="games/video games"/>
    <m/>
    <m/>
    <x v="6"/>
    <x v="17"/>
  </r>
  <r>
    <n v="25000"/>
    <n v="1803"/>
    <x v="2"/>
    <x v="0"/>
    <s v="USD"/>
    <n v="1397413095"/>
    <n v="1394821095"/>
    <b v="0"/>
    <n v="22"/>
    <b v="0"/>
    <s v="games/video games"/>
    <m/>
    <m/>
    <x v="6"/>
    <x v="17"/>
  </r>
  <r>
    <n v="5000"/>
    <n v="25"/>
    <x v="2"/>
    <x v="1"/>
    <s v="GBP"/>
    <n v="1431547468"/>
    <n v="1428955468"/>
    <b v="0"/>
    <n v="1"/>
    <b v="0"/>
    <s v="games/video games"/>
    <m/>
    <m/>
    <x v="6"/>
    <x v="17"/>
  </r>
  <r>
    <n v="4000"/>
    <n v="100"/>
    <x v="2"/>
    <x v="12"/>
    <s v="EUR"/>
    <n v="1455417571"/>
    <n v="1452825571"/>
    <b v="0"/>
    <n v="10"/>
    <b v="0"/>
    <s v="games/video games"/>
    <m/>
    <m/>
    <x v="6"/>
    <x v="17"/>
  </r>
  <r>
    <n v="100000"/>
    <n v="41"/>
    <x v="2"/>
    <x v="0"/>
    <s v="USD"/>
    <n v="1468519920"/>
    <n v="1466188338"/>
    <b v="0"/>
    <n v="6"/>
    <b v="0"/>
    <s v="games/video games"/>
    <m/>
    <m/>
    <x v="6"/>
    <x v="17"/>
  </r>
  <r>
    <n v="8000"/>
    <n v="425"/>
    <x v="2"/>
    <x v="0"/>
    <s v="USD"/>
    <n v="1386568740"/>
    <n v="1383095125"/>
    <b v="0"/>
    <n v="24"/>
    <b v="0"/>
    <s v="games/video games"/>
    <m/>
    <m/>
    <x v="6"/>
    <x v="17"/>
  </r>
  <r>
    <n v="15000"/>
    <n v="243"/>
    <x v="2"/>
    <x v="0"/>
    <s v="USD"/>
    <n v="1466227190"/>
    <n v="1461043190"/>
    <b v="0"/>
    <n v="15"/>
    <b v="0"/>
    <s v="games/video games"/>
    <m/>
    <m/>
    <x v="6"/>
    <x v="17"/>
  </r>
  <r>
    <n v="60000"/>
    <n v="2971"/>
    <x v="2"/>
    <x v="1"/>
    <s v="GBP"/>
    <n v="1402480221"/>
    <n v="1399888221"/>
    <b v="0"/>
    <n v="37"/>
    <b v="0"/>
    <s v="games/video games"/>
    <m/>
    <m/>
    <x v="6"/>
    <x v="17"/>
  </r>
  <r>
    <n v="900000"/>
    <n v="1431"/>
    <x v="2"/>
    <x v="0"/>
    <s v="USD"/>
    <n v="1395627327"/>
    <n v="1393038927"/>
    <b v="0"/>
    <n v="20"/>
    <b v="0"/>
    <s v="games/video games"/>
    <m/>
    <m/>
    <x v="6"/>
    <x v="17"/>
  </r>
  <r>
    <n v="400"/>
    <n v="165"/>
    <x v="2"/>
    <x v="0"/>
    <s v="USD"/>
    <n v="1333557975"/>
    <n v="1330969575"/>
    <b v="0"/>
    <n v="7"/>
    <b v="0"/>
    <s v="games/video games"/>
    <m/>
    <m/>
    <x v="6"/>
    <x v="17"/>
  </r>
  <r>
    <n v="10000"/>
    <n v="0"/>
    <x v="2"/>
    <x v="0"/>
    <s v="USD"/>
    <n v="1406148024"/>
    <n v="1403556024"/>
    <b v="0"/>
    <n v="0"/>
    <b v="0"/>
    <s v="games/video games"/>
    <m/>
    <m/>
    <x v="6"/>
    <x v="17"/>
  </r>
  <r>
    <n v="25000"/>
    <n v="732.5"/>
    <x v="2"/>
    <x v="0"/>
    <s v="USD"/>
    <n v="1334326635"/>
    <n v="1329146235"/>
    <b v="0"/>
    <n v="21"/>
    <b v="0"/>
    <s v="games/video games"/>
    <m/>
    <m/>
    <x v="6"/>
    <x v="17"/>
  </r>
  <r>
    <n v="10000"/>
    <n v="45"/>
    <x v="2"/>
    <x v="0"/>
    <s v="USD"/>
    <n v="1479495790"/>
    <n v="1476900190"/>
    <b v="0"/>
    <n v="3"/>
    <b v="0"/>
    <s v="games/video games"/>
    <m/>
    <m/>
    <x v="6"/>
    <x v="17"/>
  </r>
  <r>
    <n v="50000"/>
    <n v="255"/>
    <x v="2"/>
    <x v="0"/>
    <s v="USD"/>
    <n v="1354919022"/>
    <n v="1352327022"/>
    <b v="0"/>
    <n v="11"/>
    <b v="0"/>
    <s v="games/video games"/>
    <m/>
    <m/>
    <x v="6"/>
    <x v="17"/>
  </r>
  <r>
    <n v="2500"/>
    <n v="1"/>
    <x v="2"/>
    <x v="0"/>
    <s v="USD"/>
    <n v="1452228790"/>
    <n v="1449636790"/>
    <b v="0"/>
    <n v="1"/>
    <b v="0"/>
    <s v="games/video games"/>
    <m/>
    <m/>
    <x v="6"/>
    <x v="17"/>
  </r>
  <r>
    <n v="88000"/>
    <n v="31272.92"/>
    <x v="2"/>
    <x v="0"/>
    <s v="USD"/>
    <n v="1421656200"/>
    <n v="1416507211"/>
    <b v="0"/>
    <n v="312"/>
    <b v="0"/>
    <s v="games/video games"/>
    <m/>
    <m/>
    <x v="6"/>
    <x v="17"/>
  </r>
  <r>
    <n v="1000"/>
    <n v="5"/>
    <x v="2"/>
    <x v="1"/>
    <s v="GBP"/>
    <n v="1408058820"/>
    <n v="1405466820"/>
    <b v="0"/>
    <n v="1"/>
    <b v="0"/>
    <s v="games/video games"/>
    <m/>
    <m/>
    <x v="6"/>
    <x v="17"/>
  </r>
  <r>
    <n v="6000"/>
    <n v="10"/>
    <x v="2"/>
    <x v="1"/>
    <s v="GBP"/>
    <n v="1381306687"/>
    <n v="1378714687"/>
    <b v="0"/>
    <n v="3"/>
    <b v="0"/>
    <s v="games/video games"/>
    <m/>
    <m/>
    <x v="6"/>
    <x v="17"/>
  </r>
  <r>
    <n v="40000"/>
    <n v="53"/>
    <x v="2"/>
    <x v="0"/>
    <s v="USD"/>
    <n v="1459352495"/>
    <n v="1456764095"/>
    <b v="0"/>
    <n v="4"/>
    <b v="0"/>
    <s v="games/video games"/>
    <m/>
    <m/>
    <x v="6"/>
    <x v="17"/>
  </r>
  <r>
    <n v="500000"/>
    <n v="178.52"/>
    <x v="2"/>
    <x v="0"/>
    <s v="USD"/>
    <n v="1339273208"/>
    <n v="1334089208"/>
    <b v="0"/>
    <n v="10"/>
    <b v="0"/>
    <s v="games/video games"/>
    <m/>
    <m/>
    <x v="6"/>
    <x v="17"/>
  </r>
  <r>
    <n v="1000"/>
    <n v="83"/>
    <x v="2"/>
    <x v="12"/>
    <s v="EUR"/>
    <n v="1451053313"/>
    <n v="1448461313"/>
    <b v="0"/>
    <n v="8"/>
    <b v="0"/>
    <s v="games/video games"/>
    <m/>
    <m/>
    <x v="6"/>
    <x v="17"/>
  </r>
  <r>
    <n v="4500"/>
    <n v="109"/>
    <x v="2"/>
    <x v="2"/>
    <s v="AUD"/>
    <n v="1396666779"/>
    <n v="1394078379"/>
    <b v="0"/>
    <n v="3"/>
    <b v="0"/>
    <s v="games/video games"/>
    <m/>
    <m/>
    <x v="6"/>
    <x v="17"/>
  </r>
  <r>
    <n v="2100"/>
    <n v="5"/>
    <x v="2"/>
    <x v="0"/>
    <s v="USD"/>
    <n v="1396810864"/>
    <n v="1395687664"/>
    <b v="0"/>
    <n v="1"/>
    <b v="0"/>
    <s v="games/video games"/>
    <m/>
    <m/>
    <x v="6"/>
    <x v="17"/>
  </r>
  <r>
    <n v="25000"/>
    <n v="0"/>
    <x v="2"/>
    <x v="0"/>
    <s v="USD"/>
    <n v="1319835400"/>
    <n v="1315947400"/>
    <b v="0"/>
    <n v="0"/>
    <b v="0"/>
    <s v="games/video games"/>
    <m/>
    <m/>
    <x v="6"/>
    <x v="17"/>
  </r>
  <r>
    <n v="250000"/>
    <n v="29"/>
    <x v="2"/>
    <x v="0"/>
    <s v="USD"/>
    <n v="1457904316"/>
    <n v="1455315916"/>
    <b v="0"/>
    <n v="5"/>
    <b v="0"/>
    <s v="games/video games"/>
    <m/>
    <m/>
    <x v="6"/>
    <x v="17"/>
  </r>
  <r>
    <n v="3200"/>
    <n v="0"/>
    <x v="2"/>
    <x v="1"/>
    <s v="GBP"/>
    <n v="1369932825"/>
    <n v="1368723225"/>
    <b v="0"/>
    <n v="0"/>
    <b v="0"/>
    <s v="games/video games"/>
    <m/>
    <m/>
    <x v="6"/>
    <x v="17"/>
  </r>
  <r>
    <n v="5000"/>
    <n v="11"/>
    <x v="2"/>
    <x v="0"/>
    <s v="USD"/>
    <n v="1397910848"/>
    <n v="1395318848"/>
    <b v="0"/>
    <n v="3"/>
    <b v="0"/>
    <s v="games/video games"/>
    <m/>
    <m/>
    <x v="6"/>
    <x v="17"/>
  </r>
  <r>
    <n v="90000"/>
    <n v="425"/>
    <x v="2"/>
    <x v="0"/>
    <s v="USD"/>
    <n v="1430409651"/>
    <n v="1427817651"/>
    <b v="0"/>
    <n v="7"/>
    <b v="0"/>
    <s v="games/mobile games"/>
    <m/>
    <m/>
    <x v="6"/>
    <x v="18"/>
  </r>
  <r>
    <n v="3000"/>
    <n v="0"/>
    <x v="2"/>
    <x v="1"/>
    <s v="GBP"/>
    <n v="1443193130"/>
    <n v="1438009130"/>
    <b v="0"/>
    <n v="0"/>
    <b v="0"/>
    <s v="games/mobile games"/>
    <m/>
    <m/>
    <x v="6"/>
    <x v="18"/>
  </r>
  <r>
    <n v="2000"/>
    <n v="10"/>
    <x v="2"/>
    <x v="0"/>
    <s v="USD"/>
    <n v="1468482694"/>
    <n v="1465890694"/>
    <b v="0"/>
    <n v="2"/>
    <b v="0"/>
    <s v="games/mobile games"/>
    <m/>
    <m/>
    <x v="6"/>
    <x v="18"/>
  </r>
  <r>
    <n v="35000"/>
    <n v="585"/>
    <x v="2"/>
    <x v="0"/>
    <s v="USD"/>
    <n v="1416000600"/>
    <n v="1413318600"/>
    <b v="0"/>
    <n v="23"/>
    <b v="0"/>
    <s v="games/mobile games"/>
    <m/>
    <m/>
    <x v="6"/>
    <x v="18"/>
  </r>
  <r>
    <n v="1000"/>
    <n v="1"/>
    <x v="2"/>
    <x v="1"/>
    <s v="GBP"/>
    <n v="1407425717"/>
    <n v="1404833717"/>
    <b v="0"/>
    <n v="1"/>
    <b v="0"/>
    <s v="games/mobile games"/>
    <m/>
    <m/>
    <x v="6"/>
    <x v="18"/>
  </r>
  <r>
    <n v="20000"/>
    <n v="21"/>
    <x v="2"/>
    <x v="0"/>
    <s v="USD"/>
    <n v="1465107693"/>
    <n v="1462515693"/>
    <b v="0"/>
    <n v="2"/>
    <b v="0"/>
    <s v="games/mobile games"/>
    <m/>
    <m/>
    <x v="6"/>
    <x v="18"/>
  </r>
  <r>
    <n v="5000"/>
    <n v="11"/>
    <x v="2"/>
    <x v="0"/>
    <s v="USD"/>
    <n v="1416963300"/>
    <n v="1411775700"/>
    <b v="0"/>
    <n v="3"/>
    <b v="0"/>
    <s v="games/mobile games"/>
    <m/>
    <m/>
    <x v="6"/>
    <x v="18"/>
  </r>
  <r>
    <n v="40000"/>
    <n v="0"/>
    <x v="2"/>
    <x v="2"/>
    <s v="AUD"/>
    <n v="1450993668"/>
    <n v="1448401668"/>
    <b v="0"/>
    <n v="0"/>
    <b v="0"/>
    <s v="games/mobile games"/>
    <m/>
    <m/>
    <x v="6"/>
    <x v="18"/>
  </r>
  <r>
    <n v="10000"/>
    <n v="1438"/>
    <x v="2"/>
    <x v="5"/>
    <s v="CAD"/>
    <n v="1483238771"/>
    <n v="1480646771"/>
    <b v="0"/>
    <n v="13"/>
    <b v="0"/>
    <s v="games/mobile games"/>
    <m/>
    <m/>
    <x v="6"/>
    <x v="18"/>
  </r>
  <r>
    <n v="3000"/>
    <n v="20"/>
    <x v="2"/>
    <x v="1"/>
    <s v="GBP"/>
    <n v="1406799981"/>
    <n v="1404207981"/>
    <b v="0"/>
    <n v="1"/>
    <b v="0"/>
    <s v="games/mobile games"/>
    <m/>
    <m/>
    <x v="6"/>
    <x v="18"/>
  </r>
  <r>
    <n v="25000"/>
    <n v="1"/>
    <x v="2"/>
    <x v="2"/>
    <s v="AUD"/>
    <n v="1417235580"/>
    <n v="1416034228"/>
    <b v="0"/>
    <n v="1"/>
    <b v="0"/>
    <s v="games/mobile games"/>
    <m/>
    <m/>
    <x v="6"/>
    <x v="18"/>
  </r>
  <r>
    <n v="1000"/>
    <n v="50"/>
    <x v="2"/>
    <x v="12"/>
    <s v="EUR"/>
    <n v="1470527094"/>
    <n v="1467935094"/>
    <b v="0"/>
    <n v="1"/>
    <b v="0"/>
    <s v="games/mobile games"/>
    <m/>
    <m/>
    <x v="6"/>
    <x v="18"/>
  </r>
  <r>
    <n v="4190"/>
    <n v="270"/>
    <x v="2"/>
    <x v="6"/>
    <s v="EUR"/>
    <n v="1450541229"/>
    <n v="1447949229"/>
    <b v="0"/>
    <n v="6"/>
    <b v="0"/>
    <s v="games/mobile games"/>
    <m/>
    <m/>
    <x v="6"/>
    <x v="18"/>
  </r>
  <r>
    <n v="25000"/>
    <n v="9875"/>
    <x v="2"/>
    <x v="0"/>
    <s v="USD"/>
    <n v="1461440421"/>
    <n v="1458848421"/>
    <b v="0"/>
    <n v="39"/>
    <b v="0"/>
    <s v="games/mobile games"/>
    <m/>
    <m/>
    <x v="6"/>
    <x v="18"/>
  </r>
  <r>
    <n v="35000"/>
    <n v="125"/>
    <x v="2"/>
    <x v="0"/>
    <s v="USD"/>
    <n v="1485035131"/>
    <n v="1483307131"/>
    <b v="0"/>
    <n v="4"/>
    <b v="0"/>
    <s v="games/mobile games"/>
    <m/>
    <m/>
    <x v="6"/>
    <x v="18"/>
  </r>
  <r>
    <n v="8000"/>
    <n v="5"/>
    <x v="2"/>
    <x v="0"/>
    <s v="USD"/>
    <n v="1420100426"/>
    <n v="1417508426"/>
    <b v="0"/>
    <n v="1"/>
    <b v="0"/>
    <s v="games/mobile games"/>
    <m/>
    <m/>
    <x v="6"/>
    <x v="18"/>
  </r>
  <r>
    <n v="5000"/>
    <n v="0"/>
    <x v="2"/>
    <x v="1"/>
    <s v="GBP"/>
    <n v="1438859121"/>
    <n v="1436267121"/>
    <b v="0"/>
    <n v="0"/>
    <b v="0"/>
    <s v="games/mobile games"/>
    <m/>
    <m/>
    <x v="6"/>
    <x v="18"/>
  </r>
  <r>
    <n v="500"/>
    <n v="0"/>
    <x v="2"/>
    <x v="12"/>
    <s v="EUR"/>
    <n v="1436460450"/>
    <n v="1433868450"/>
    <b v="0"/>
    <n v="0"/>
    <b v="0"/>
    <s v="games/mobile games"/>
    <m/>
    <m/>
    <x v="6"/>
    <x v="18"/>
  </r>
  <r>
    <n v="4000"/>
    <n v="0"/>
    <x v="2"/>
    <x v="0"/>
    <s v="USD"/>
    <n v="1424131727"/>
    <n v="1421539727"/>
    <b v="0"/>
    <n v="0"/>
    <b v="0"/>
    <s v="games/mobile games"/>
    <m/>
    <m/>
    <x v="6"/>
    <x v="18"/>
  </r>
  <r>
    <n v="45000"/>
    <n v="186"/>
    <x v="2"/>
    <x v="0"/>
    <s v="USD"/>
    <n v="1450327126"/>
    <n v="1447735126"/>
    <b v="0"/>
    <n v="8"/>
    <b v="0"/>
    <s v="games/mobile games"/>
    <m/>
    <m/>
    <x v="6"/>
    <x v="18"/>
  </r>
  <r>
    <n v="9300"/>
    <n v="0"/>
    <x v="2"/>
    <x v="0"/>
    <s v="USD"/>
    <n v="1430281320"/>
    <n v="1427689320"/>
    <b v="0"/>
    <n v="0"/>
    <b v="0"/>
    <s v="food/food trucks"/>
    <m/>
    <m/>
    <x v="7"/>
    <x v="19"/>
  </r>
  <r>
    <n v="80000"/>
    <n v="100"/>
    <x v="2"/>
    <x v="0"/>
    <s v="USD"/>
    <n v="1412272592"/>
    <n v="1407088592"/>
    <b v="0"/>
    <n v="1"/>
    <b v="0"/>
    <s v="food/food trucks"/>
    <m/>
    <m/>
    <x v="7"/>
    <x v="19"/>
  </r>
  <r>
    <n v="6000"/>
    <n v="530"/>
    <x v="2"/>
    <x v="0"/>
    <s v="USD"/>
    <n v="1399071173"/>
    <n v="1395787973"/>
    <b v="0"/>
    <n v="12"/>
    <b v="0"/>
    <s v="food/food trucks"/>
    <m/>
    <m/>
    <x v="7"/>
    <x v="19"/>
  </r>
  <r>
    <n v="25000"/>
    <n v="0"/>
    <x v="2"/>
    <x v="5"/>
    <s v="CAD"/>
    <n v="1413760783"/>
    <n v="1408576783"/>
    <b v="0"/>
    <n v="0"/>
    <b v="0"/>
    <s v="food/food trucks"/>
    <m/>
    <m/>
    <x v="7"/>
    <x v="19"/>
  </r>
  <r>
    <n v="15000"/>
    <n v="73"/>
    <x v="2"/>
    <x v="0"/>
    <s v="USD"/>
    <n v="1480568781"/>
    <n v="1477973181"/>
    <b v="0"/>
    <n v="3"/>
    <b v="0"/>
    <s v="food/food trucks"/>
    <m/>
    <m/>
    <x v="7"/>
    <x v="19"/>
  </r>
  <r>
    <n v="50000"/>
    <n v="75"/>
    <x v="2"/>
    <x v="0"/>
    <s v="USD"/>
    <n v="1466096566"/>
    <n v="1463504566"/>
    <b v="0"/>
    <n v="2"/>
    <b v="0"/>
    <s v="food/food trucks"/>
    <m/>
    <m/>
    <x v="7"/>
    <x v="19"/>
  </r>
  <r>
    <n v="2500"/>
    <n v="252"/>
    <x v="2"/>
    <x v="0"/>
    <s v="USD"/>
    <n v="1452293675"/>
    <n v="1447109675"/>
    <b v="0"/>
    <n v="6"/>
    <b v="0"/>
    <s v="food/food trucks"/>
    <m/>
    <m/>
    <x v="7"/>
    <x v="19"/>
  </r>
  <r>
    <n v="25000"/>
    <n v="0"/>
    <x v="2"/>
    <x v="0"/>
    <s v="USD"/>
    <n v="1441592863"/>
    <n v="1439000863"/>
    <b v="0"/>
    <n v="0"/>
    <b v="0"/>
    <s v="food/food trucks"/>
    <m/>
    <m/>
    <x v="7"/>
    <x v="19"/>
  </r>
  <r>
    <n v="16000"/>
    <n v="911"/>
    <x v="2"/>
    <x v="0"/>
    <s v="USD"/>
    <n v="1431709312"/>
    <n v="1429117312"/>
    <b v="0"/>
    <n v="15"/>
    <b v="0"/>
    <s v="food/food trucks"/>
    <m/>
    <m/>
    <x v="7"/>
    <x v="19"/>
  </r>
  <r>
    <n v="8000"/>
    <n v="50"/>
    <x v="2"/>
    <x v="0"/>
    <s v="USD"/>
    <n v="1434647305"/>
    <n v="1432055305"/>
    <b v="0"/>
    <n v="1"/>
    <b v="0"/>
    <s v="food/food trucks"/>
    <m/>
    <m/>
    <x v="7"/>
    <x v="19"/>
  </r>
  <r>
    <n v="5000"/>
    <n v="325"/>
    <x v="2"/>
    <x v="0"/>
    <s v="USD"/>
    <n v="1441507006"/>
    <n v="1438915006"/>
    <b v="0"/>
    <n v="3"/>
    <b v="0"/>
    <s v="food/food trucks"/>
    <m/>
    <m/>
    <x v="7"/>
    <x v="19"/>
  </r>
  <r>
    <n v="25000"/>
    <n v="188"/>
    <x v="2"/>
    <x v="0"/>
    <s v="USD"/>
    <n v="1408040408"/>
    <n v="1405448408"/>
    <b v="0"/>
    <n v="8"/>
    <b v="0"/>
    <s v="food/food trucks"/>
    <m/>
    <m/>
    <x v="7"/>
    <x v="19"/>
  </r>
  <r>
    <n v="6500"/>
    <n v="0"/>
    <x v="2"/>
    <x v="0"/>
    <s v="USD"/>
    <n v="1424742162"/>
    <n v="1422150162"/>
    <b v="0"/>
    <n v="0"/>
    <b v="0"/>
    <s v="food/food trucks"/>
    <m/>
    <m/>
    <x v="7"/>
    <x v="19"/>
  </r>
  <r>
    <n v="10000"/>
    <n v="151"/>
    <x v="2"/>
    <x v="0"/>
    <s v="USD"/>
    <n v="1417795480"/>
    <n v="1412607880"/>
    <b v="0"/>
    <n v="3"/>
    <b v="0"/>
    <s v="food/food trucks"/>
    <m/>
    <m/>
    <x v="7"/>
    <x v="19"/>
  </r>
  <r>
    <n v="7500"/>
    <n v="35"/>
    <x v="2"/>
    <x v="0"/>
    <s v="USD"/>
    <n v="1418091128"/>
    <n v="1415499128"/>
    <b v="0"/>
    <n v="3"/>
    <b v="0"/>
    <s v="food/food trucks"/>
    <m/>
    <m/>
    <x v="7"/>
    <x v="19"/>
  </r>
  <r>
    <n v="6750"/>
    <n v="0"/>
    <x v="2"/>
    <x v="0"/>
    <s v="USD"/>
    <n v="1435679100"/>
    <n v="1433006765"/>
    <b v="0"/>
    <n v="0"/>
    <b v="0"/>
    <s v="food/food trucks"/>
    <m/>
    <m/>
    <x v="7"/>
    <x v="19"/>
  </r>
  <r>
    <n v="30000"/>
    <n v="1155"/>
    <x v="2"/>
    <x v="0"/>
    <s v="USD"/>
    <n v="1427510586"/>
    <n v="1424922186"/>
    <b v="0"/>
    <n v="19"/>
    <b v="0"/>
    <s v="food/food trucks"/>
    <m/>
    <m/>
    <x v="7"/>
    <x v="19"/>
  </r>
  <r>
    <n v="18000"/>
    <n v="0"/>
    <x v="2"/>
    <x v="0"/>
    <s v="USD"/>
    <n v="1432047989"/>
    <n v="1430233589"/>
    <b v="0"/>
    <n v="0"/>
    <b v="0"/>
    <s v="food/food trucks"/>
    <m/>
    <m/>
    <x v="7"/>
    <x v="19"/>
  </r>
  <r>
    <n v="60000"/>
    <n v="35"/>
    <x v="2"/>
    <x v="0"/>
    <s v="USD"/>
    <n v="1411662264"/>
    <n v="1408983864"/>
    <b v="0"/>
    <n v="2"/>
    <b v="0"/>
    <s v="food/food trucks"/>
    <m/>
    <m/>
    <x v="7"/>
    <x v="19"/>
  </r>
  <r>
    <n v="5200"/>
    <n v="0"/>
    <x v="2"/>
    <x v="0"/>
    <s v="USD"/>
    <n v="1407604920"/>
    <n v="1405012920"/>
    <b v="0"/>
    <n v="0"/>
    <b v="0"/>
    <s v="food/food trucks"/>
    <m/>
    <m/>
    <x v="7"/>
    <x v="19"/>
  </r>
  <r>
    <n v="10000"/>
    <n v="0"/>
    <x v="2"/>
    <x v="0"/>
    <s v="USD"/>
    <n v="1466270582"/>
    <n v="1463678582"/>
    <b v="0"/>
    <n v="0"/>
    <b v="0"/>
    <s v="food/food trucks"/>
    <m/>
    <m/>
    <x v="7"/>
    <x v="19"/>
  </r>
  <r>
    <n v="10000"/>
    <n v="2070.5"/>
    <x v="2"/>
    <x v="0"/>
    <s v="USD"/>
    <n v="1404623330"/>
    <n v="1401685730"/>
    <b v="0"/>
    <n v="25"/>
    <b v="0"/>
    <s v="food/food trucks"/>
    <m/>
    <m/>
    <x v="7"/>
    <x v="19"/>
  </r>
  <r>
    <n v="15000"/>
    <n v="2871"/>
    <x v="2"/>
    <x v="0"/>
    <s v="USD"/>
    <n v="1435291200"/>
    <n v="1432640342"/>
    <b v="0"/>
    <n v="8"/>
    <b v="0"/>
    <s v="food/food trucks"/>
    <m/>
    <m/>
    <x v="7"/>
    <x v="19"/>
  </r>
  <r>
    <n v="60000"/>
    <n v="979"/>
    <x v="2"/>
    <x v="0"/>
    <s v="USD"/>
    <n v="1410543495"/>
    <n v="1407865095"/>
    <b v="0"/>
    <n v="16"/>
    <b v="0"/>
    <s v="food/food trucks"/>
    <m/>
    <m/>
    <x v="7"/>
    <x v="19"/>
  </r>
  <r>
    <n v="18000"/>
    <n v="1020"/>
    <x v="2"/>
    <x v="0"/>
    <s v="USD"/>
    <n v="1474507065"/>
    <n v="1471915065"/>
    <b v="0"/>
    <n v="3"/>
    <b v="0"/>
    <s v="food/food trucks"/>
    <m/>
    <m/>
    <x v="7"/>
    <x v="19"/>
  </r>
  <r>
    <n v="10000"/>
    <n v="17"/>
    <x v="2"/>
    <x v="0"/>
    <s v="USD"/>
    <n v="1424593763"/>
    <n v="1422001763"/>
    <b v="0"/>
    <n v="3"/>
    <b v="0"/>
    <s v="food/food trucks"/>
    <m/>
    <m/>
    <x v="7"/>
    <x v="19"/>
  </r>
  <r>
    <n v="25000"/>
    <n v="100"/>
    <x v="2"/>
    <x v="1"/>
    <s v="GBP"/>
    <n v="1433021171"/>
    <n v="1430429171"/>
    <b v="0"/>
    <n v="2"/>
    <b v="0"/>
    <s v="food/food trucks"/>
    <m/>
    <m/>
    <x v="7"/>
    <x v="19"/>
  </r>
  <r>
    <n v="25000"/>
    <n v="25"/>
    <x v="2"/>
    <x v="0"/>
    <s v="USD"/>
    <n v="1415909927"/>
    <n v="1414351127"/>
    <b v="0"/>
    <n v="1"/>
    <b v="0"/>
    <s v="food/food trucks"/>
    <m/>
    <m/>
    <x v="7"/>
    <x v="19"/>
  </r>
  <r>
    <n v="9000"/>
    <n v="0"/>
    <x v="2"/>
    <x v="0"/>
    <s v="USD"/>
    <n v="1408551752"/>
    <n v="1405959752"/>
    <b v="0"/>
    <n v="0"/>
    <b v="0"/>
    <s v="food/food trucks"/>
    <m/>
    <m/>
    <x v="7"/>
    <x v="19"/>
  </r>
  <r>
    <n v="125000"/>
    <n v="30"/>
    <x v="2"/>
    <x v="0"/>
    <s v="USD"/>
    <n v="1438576057"/>
    <n v="1435552057"/>
    <b v="0"/>
    <n v="1"/>
    <b v="0"/>
    <s v="food/food trucks"/>
    <m/>
    <m/>
    <x v="7"/>
    <x v="19"/>
  </r>
  <r>
    <n v="15000"/>
    <n v="886"/>
    <x v="2"/>
    <x v="0"/>
    <s v="USD"/>
    <n v="1462738327"/>
    <n v="1460146327"/>
    <b v="0"/>
    <n v="19"/>
    <b v="0"/>
    <s v="food/food trucks"/>
    <m/>
    <m/>
    <x v="7"/>
    <x v="19"/>
  </r>
  <r>
    <n v="20000"/>
    <n v="585"/>
    <x v="2"/>
    <x v="0"/>
    <s v="USD"/>
    <n v="1436981339"/>
    <n v="1434389339"/>
    <b v="0"/>
    <n v="9"/>
    <b v="0"/>
    <s v="food/food trucks"/>
    <m/>
    <m/>
    <x v="7"/>
    <x v="19"/>
  </r>
  <r>
    <n v="175000"/>
    <n v="10"/>
    <x v="2"/>
    <x v="2"/>
    <s v="AUD"/>
    <n v="1488805200"/>
    <n v="1484094498"/>
    <b v="0"/>
    <n v="1"/>
    <b v="0"/>
    <s v="food/food trucks"/>
    <m/>
    <m/>
    <x v="7"/>
    <x v="19"/>
  </r>
  <r>
    <n v="6000"/>
    <n v="0"/>
    <x v="2"/>
    <x v="1"/>
    <s v="GBP"/>
    <n v="1413388296"/>
    <n v="1410796296"/>
    <b v="0"/>
    <n v="0"/>
    <b v="0"/>
    <s v="food/food trucks"/>
    <m/>
    <m/>
    <x v="7"/>
    <x v="19"/>
  </r>
  <r>
    <n v="75000"/>
    <n v="5"/>
    <x v="2"/>
    <x v="0"/>
    <s v="USD"/>
    <n v="1408225452"/>
    <n v="1405633452"/>
    <b v="0"/>
    <n v="1"/>
    <b v="0"/>
    <s v="food/food trucks"/>
    <m/>
    <m/>
    <x v="7"/>
    <x v="19"/>
  </r>
  <r>
    <n v="60000"/>
    <n v="3200"/>
    <x v="2"/>
    <x v="5"/>
    <s v="CAD"/>
    <n v="1446052627"/>
    <n v="1443460627"/>
    <b v="0"/>
    <n v="5"/>
    <b v="0"/>
    <s v="food/food trucks"/>
    <m/>
    <m/>
    <x v="7"/>
    <x v="19"/>
  </r>
  <r>
    <n v="50000"/>
    <n v="5875"/>
    <x v="2"/>
    <x v="0"/>
    <s v="USD"/>
    <n v="1403983314"/>
    <n v="1400786514"/>
    <b v="0"/>
    <n v="85"/>
    <b v="0"/>
    <s v="food/food trucks"/>
    <m/>
    <m/>
    <x v="7"/>
    <x v="19"/>
  </r>
  <r>
    <n v="50000"/>
    <n v="4"/>
    <x v="2"/>
    <x v="0"/>
    <s v="USD"/>
    <n v="1425197321"/>
    <n v="1422605321"/>
    <b v="0"/>
    <n v="3"/>
    <b v="0"/>
    <s v="food/food trucks"/>
    <m/>
    <m/>
    <x v="7"/>
    <x v="19"/>
  </r>
  <r>
    <n v="1000"/>
    <n v="42"/>
    <x v="2"/>
    <x v="0"/>
    <s v="USD"/>
    <n v="1484239320"/>
    <n v="1482609088"/>
    <b v="0"/>
    <n v="4"/>
    <b v="0"/>
    <s v="food/food trucks"/>
    <m/>
    <m/>
    <x v="7"/>
    <x v="19"/>
  </r>
  <r>
    <n v="2500"/>
    <n v="100"/>
    <x v="2"/>
    <x v="0"/>
    <s v="USD"/>
    <n v="1478059140"/>
    <n v="1476391223"/>
    <b v="0"/>
    <n v="3"/>
    <b v="0"/>
    <s v="food/food trucks"/>
    <m/>
    <m/>
    <x v="7"/>
    <x v="19"/>
  </r>
  <r>
    <n v="22000"/>
    <n v="23086"/>
    <x v="0"/>
    <x v="1"/>
    <s v="GBP"/>
    <n v="1486391011"/>
    <n v="1483712611"/>
    <b v="0"/>
    <n v="375"/>
    <b v="1"/>
    <s v="photography/photobooks"/>
    <m/>
    <m/>
    <x v="8"/>
    <x v="20"/>
  </r>
  <r>
    <n v="12500"/>
    <n v="13180"/>
    <x v="0"/>
    <x v="0"/>
    <s v="USD"/>
    <n v="1433736000"/>
    <n v="1430945149"/>
    <b v="0"/>
    <n v="111"/>
    <b v="1"/>
    <s v="photography/photobooks"/>
    <m/>
    <m/>
    <x v="8"/>
    <x v="20"/>
  </r>
  <r>
    <n v="7500"/>
    <n v="8005"/>
    <x v="0"/>
    <x v="1"/>
    <s v="GBP"/>
    <n v="1433198520"/>
    <n v="1430340195"/>
    <b v="0"/>
    <n v="123"/>
    <b v="1"/>
    <s v="photography/photobooks"/>
    <m/>
    <m/>
    <x v="8"/>
    <x v="20"/>
  </r>
  <r>
    <n v="8750"/>
    <n v="9111"/>
    <x v="0"/>
    <x v="0"/>
    <s v="USD"/>
    <n v="1431885600"/>
    <n v="1429133323"/>
    <b v="0"/>
    <n v="70"/>
    <b v="1"/>
    <s v="photography/photobooks"/>
    <m/>
    <m/>
    <x v="8"/>
    <x v="20"/>
  </r>
  <r>
    <n v="2000"/>
    <n v="3211"/>
    <x v="0"/>
    <x v="5"/>
    <s v="CAD"/>
    <n v="1482943740"/>
    <n v="1481129340"/>
    <b v="0"/>
    <n v="85"/>
    <b v="1"/>
    <s v="photography/photobooks"/>
    <m/>
    <m/>
    <x v="8"/>
    <x v="20"/>
  </r>
  <r>
    <n v="9000"/>
    <n v="9700"/>
    <x v="0"/>
    <x v="0"/>
    <s v="USD"/>
    <n v="1467242995"/>
    <n v="1465428595"/>
    <b v="0"/>
    <n v="86"/>
    <b v="1"/>
    <s v="photography/photobooks"/>
    <m/>
    <m/>
    <x v="8"/>
    <x v="20"/>
  </r>
  <r>
    <n v="500"/>
    <n v="675"/>
    <x v="0"/>
    <x v="0"/>
    <s v="USD"/>
    <n v="1409500725"/>
    <n v="1406908725"/>
    <b v="0"/>
    <n v="13"/>
    <b v="1"/>
    <s v="photography/photobooks"/>
    <m/>
    <m/>
    <x v="8"/>
    <x v="20"/>
  </r>
  <r>
    <n v="2700"/>
    <n v="2945"/>
    <x v="0"/>
    <x v="0"/>
    <s v="USD"/>
    <n v="1458480560"/>
    <n v="1455892160"/>
    <b v="0"/>
    <n v="33"/>
    <b v="1"/>
    <s v="photography/photobooks"/>
    <m/>
    <m/>
    <x v="8"/>
    <x v="20"/>
  </r>
  <r>
    <n v="100"/>
    <n v="290"/>
    <x v="0"/>
    <x v="1"/>
    <s v="GBP"/>
    <n v="1486814978"/>
    <n v="1484222978"/>
    <b v="0"/>
    <n v="15"/>
    <b v="1"/>
    <s v="photography/photobooks"/>
    <m/>
    <m/>
    <x v="8"/>
    <x v="20"/>
  </r>
  <r>
    <n v="21000"/>
    <n v="21831"/>
    <x v="0"/>
    <x v="0"/>
    <s v="USD"/>
    <n v="1460223453"/>
    <n v="1455043053"/>
    <b v="0"/>
    <n v="273"/>
    <b v="1"/>
    <s v="photography/photobooks"/>
    <m/>
    <m/>
    <x v="8"/>
    <x v="20"/>
  </r>
  <r>
    <n v="12500"/>
    <n v="40280"/>
    <x v="0"/>
    <x v="17"/>
    <s v="EUR"/>
    <n v="1428493379"/>
    <n v="1425901379"/>
    <b v="0"/>
    <n v="714"/>
    <b v="1"/>
    <s v="photography/photobooks"/>
    <m/>
    <m/>
    <x v="8"/>
    <x v="20"/>
  </r>
  <r>
    <n v="10000"/>
    <n v="13500"/>
    <x v="0"/>
    <x v="13"/>
    <s v="EUR"/>
    <n v="1450602000"/>
    <n v="1445415653"/>
    <b v="0"/>
    <n v="170"/>
    <b v="1"/>
    <s v="photography/photobooks"/>
    <m/>
    <m/>
    <x v="8"/>
    <x v="20"/>
  </r>
  <r>
    <n v="14500"/>
    <n v="39137"/>
    <x v="0"/>
    <x v="1"/>
    <s v="GBP"/>
    <n v="1450467539"/>
    <n v="1447875539"/>
    <b v="0"/>
    <n v="512"/>
    <b v="1"/>
    <s v="photography/photobooks"/>
    <m/>
    <m/>
    <x v="8"/>
    <x v="20"/>
  </r>
  <r>
    <n v="15000"/>
    <n v="37994"/>
    <x v="0"/>
    <x v="0"/>
    <s v="USD"/>
    <n v="1465797540"/>
    <n v="1463155034"/>
    <b v="0"/>
    <n v="314"/>
    <b v="1"/>
    <s v="photography/photobooks"/>
    <m/>
    <m/>
    <x v="8"/>
    <x v="20"/>
  </r>
  <r>
    <n v="3500"/>
    <n v="9121"/>
    <x v="0"/>
    <x v="0"/>
    <s v="USD"/>
    <n v="1451530800"/>
    <n v="1448463086"/>
    <b v="0"/>
    <n v="167"/>
    <b v="1"/>
    <s v="photography/photobooks"/>
    <m/>
    <m/>
    <x v="8"/>
    <x v="20"/>
  </r>
  <r>
    <n v="2658"/>
    <n v="2693"/>
    <x v="0"/>
    <x v="1"/>
    <s v="GBP"/>
    <n v="1436380200"/>
    <n v="1433615400"/>
    <b v="0"/>
    <n v="9"/>
    <b v="1"/>
    <s v="photography/photobooks"/>
    <m/>
    <m/>
    <x v="8"/>
    <x v="20"/>
  </r>
  <r>
    <n v="4800"/>
    <n v="6029"/>
    <x v="0"/>
    <x v="0"/>
    <s v="USD"/>
    <n v="1429183656"/>
    <n v="1427369256"/>
    <b v="0"/>
    <n v="103"/>
    <b v="1"/>
    <s v="photography/photobooks"/>
    <m/>
    <m/>
    <x v="8"/>
    <x v="20"/>
  </r>
  <r>
    <n v="6000"/>
    <n v="6146.27"/>
    <x v="0"/>
    <x v="1"/>
    <s v="GBP"/>
    <n v="1468593246"/>
    <n v="1466001246"/>
    <b v="0"/>
    <n v="111"/>
    <b v="1"/>
    <s v="photography/photobooks"/>
    <m/>
    <m/>
    <x v="8"/>
    <x v="20"/>
  </r>
  <r>
    <n v="25000"/>
    <n v="49811"/>
    <x v="0"/>
    <x v="2"/>
    <s v="AUD"/>
    <n v="1435388154"/>
    <n v="1432796154"/>
    <b v="0"/>
    <n v="271"/>
    <b v="1"/>
    <s v="photography/photobooks"/>
    <m/>
    <m/>
    <x v="8"/>
    <x v="20"/>
  </r>
  <r>
    <n v="16300"/>
    <n v="16700"/>
    <x v="0"/>
    <x v="0"/>
    <s v="USD"/>
    <n v="1433083527"/>
    <n v="1430491527"/>
    <b v="0"/>
    <n v="101"/>
    <b v="1"/>
    <s v="photography/photobooks"/>
    <m/>
    <m/>
    <x v="8"/>
    <x v="20"/>
  </r>
  <r>
    <n v="13000"/>
    <n v="13383"/>
    <x v="0"/>
    <x v="0"/>
    <s v="USD"/>
    <n v="1449205200"/>
    <n v="1445363833"/>
    <b v="0"/>
    <n v="57"/>
    <b v="1"/>
    <s v="photography/photobooks"/>
    <m/>
    <m/>
    <x v="8"/>
    <x v="20"/>
  </r>
  <r>
    <n v="13000"/>
    <n v="13112"/>
    <x v="0"/>
    <x v="12"/>
    <s v="EUR"/>
    <n v="1434197351"/>
    <n v="1431605351"/>
    <b v="0"/>
    <n v="62"/>
    <b v="1"/>
    <s v="photography/photobooks"/>
    <m/>
    <m/>
    <x v="8"/>
    <x v="20"/>
  </r>
  <r>
    <n v="900"/>
    <n v="1035"/>
    <x v="0"/>
    <x v="15"/>
    <s v="EUR"/>
    <n v="1489238940"/>
    <n v="1486406253"/>
    <b v="0"/>
    <n v="32"/>
    <b v="1"/>
    <s v="photography/photobooks"/>
    <m/>
    <m/>
    <x v="8"/>
    <x v="20"/>
  </r>
  <r>
    <n v="16700"/>
    <n v="17396"/>
    <x v="0"/>
    <x v="13"/>
    <s v="EUR"/>
    <n v="1459418400"/>
    <n v="1456827573"/>
    <b v="0"/>
    <n v="141"/>
    <b v="1"/>
    <s v="photography/photobooks"/>
    <m/>
    <m/>
    <x v="8"/>
    <x v="20"/>
  </r>
  <r>
    <n v="10000"/>
    <n v="15530"/>
    <x v="0"/>
    <x v="0"/>
    <s v="USD"/>
    <n v="1458835264"/>
    <n v="1456246864"/>
    <b v="0"/>
    <n v="75"/>
    <b v="1"/>
    <s v="photography/photobooks"/>
    <m/>
    <m/>
    <x v="8"/>
    <x v="20"/>
  </r>
  <r>
    <n v="6000"/>
    <n v="6360"/>
    <x v="0"/>
    <x v="0"/>
    <s v="USD"/>
    <n v="1488053905"/>
    <n v="1485461905"/>
    <b v="0"/>
    <n v="46"/>
    <b v="1"/>
    <s v="photography/photobooks"/>
    <m/>
    <m/>
    <x v="8"/>
    <x v="20"/>
  </r>
  <r>
    <n v="20000"/>
    <n v="50863"/>
    <x v="0"/>
    <x v="11"/>
    <s v="SEK"/>
    <n v="1433106000"/>
    <n v="1431124572"/>
    <b v="0"/>
    <n v="103"/>
    <b v="1"/>
    <s v="photography/photobooks"/>
    <m/>
    <m/>
    <x v="8"/>
    <x v="20"/>
  </r>
  <r>
    <n v="1000"/>
    <n v="1011"/>
    <x v="0"/>
    <x v="5"/>
    <s v="CAD"/>
    <n v="1465505261"/>
    <n v="1464209261"/>
    <b v="0"/>
    <n v="6"/>
    <b v="1"/>
    <s v="photography/photobooks"/>
    <m/>
    <m/>
    <x v="8"/>
    <x v="20"/>
  </r>
  <r>
    <n v="2500"/>
    <n v="3226"/>
    <x v="0"/>
    <x v="0"/>
    <s v="USD"/>
    <n v="1448586000"/>
    <n v="1447195695"/>
    <b v="0"/>
    <n v="83"/>
    <b v="1"/>
    <s v="photography/photobooks"/>
    <m/>
    <m/>
    <x v="8"/>
    <x v="20"/>
  </r>
  <r>
    <n v="6500"/>
    <n v="6645"/>
    <x v="0"/>
    <x v="1"/>
    <s v="GBP"/>
    <n v="1485886100"/>
    <n v="1482862100"/>
    <b v="0"/>
    <n v="108"/>
    <b v="1"/>
    <s v="photography/photobooks"/>
    <m/>
    <m/>
    <x v="8"/>
    <x v="20"/>
  </r>
  <r>
    <n v="2000"/>
    <n v="2636"/>
    <x v="0"/>
    <x v="0"/>
    <s v="USD"/>
    <n v="1433880605"/>
    <n v="1428696605"/>
    <b v="0"/>
    <n v="25"/>
    <b v="1"/>
    <s v="photography/photobooks"/>
    <m/>
    <m/>
    <x v="8"/>
    <x v="20"/>
  </r>
  <r>
    <n v="5000"/>
    <n v="39304.01"/>
    <x v="0"/>
    <x v="0"/>
    <s v="USD"/>
    <n v="1401487756"/>
    <n v="1398895756"/>
    <b v="0"/>
    <n v="549"/>
    <b v="1"/>
    <s v="photography/photobooks"/>
    <m/>
    <m/>
    <x v="8"/>
    <x v="20"/>
  </r>
  <r>
    <n v="14000"/>
    <n v="20398"/>
    <x v="0"/>
    <x v="0"/>
    <s v="USD"/>
    <n v="1443826980"/>
    <n v="1441032457"/>
    <b v="0"/>
    <n v="222"/>
    <b v="1"/>
    <s v="photography/photobooks"/>
    <m/>
    <m/>
    <x v="8"/>
    <x v="20"/>
  </r>
  <r>
    <n v="26500"/>
    <n v="27189"/>
    <x v="0"/>
    <x v="0"/>
    <s v="USD"/>
    <n v="1468524340"/>
    <n v="1465932340"/>
    <b v="0"/>
    <n v="183"/>
    <b v="1"/>
    <s v="photography/photobooks"/>
    <m/>
    <m/>
    <x v="8"/>
    <x v="20"/>
  </r>
  <r>
    <n v="9000"/>
    <n v="15505"/>
    <x v="0"/>
    <x v="0"/>
    <s v="USD"/>
    <n v="1446346800"/>
    <n v="1443714800"/>
    <b v="0"/>
    <n v="89"/>
    <b v="1"/>
    <s v="photography/photobooks"/>
    <m/>
    <m/>
    <x v="8"/>
    <x v="20"/>
  </r>
  <r>
    <n v="16350"/>
    <n v="26024"/>
    <x v="0"/>
    <x v="0"/>
    <s v="USD"/>
    <n v="1476961513"/>
    <n v="1474369513"/>
    <b v="0"/>
    <n v="253"/>
    <b v="1"/>
    <s v="photography/photobooks"/>
    <m/>
    <m/>
    <x v="8"/>
    <x v="20"/>
  </r>
  <r>
    <n v="15000"/>
    <n v="15565"/>
    <x v="0"/>
    <x v="12"/>
    <s v="EUR"/>
    <n v="1440515112"/>
    <n v="1437923112"/>
    <b v="0"/>
    <n v="140"/>
    <b v="1"/>
    <s v="photography/photobooks"/>
    <m/>
    <m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m/>
    <m/>
    <x v="8"/>
    <x v="20"/>
  </r>
  <r>
    <n v="4000"/>
    <n v="11215"/>
    <x v="0"/>
    <x v="5"/>
    <s v="CAD"/>
    <n v="1459483200"/>
    <n v="1456852647"/>
    <b v="0"/>
    <n v="138"/>
    <b v="1"/>
    <s v="photography/photobooks"/>
    <m/>
    <m/>
    <x v="8"/>
    <x v="20"/>
  </r>
  <r>
    <n v="19800"/>
    <n v="22197"/>
    <x v="0"/>
    <x v="0"/>
    <s v="USD"/>
    <n v="1478754909"/>
    <n v="1476159309"/>
    <b v="0"/>
    <n v="191"/>
    <b v="1"/>
    <s v="photography/photobooks"/>
    <m/>
    <m/>
    <x v="8"/>
    <x v="20"/>
  </r>
  <r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2000"/>
    <n v="0"/>
    <x v="1"/>
    <x v="0"/>
    <s v="USD"/>
    <n v="1407394800"/>
    <n v="1404770616"/>
    <b v="0"/>
    <n v="0"/>
    <b v="0"/>
    <s v="music/world music"/>
    <m/>
    <m/>
    <x v="4"/>
    <x v="21"/>
  </r>
  <r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2750"/>
    <n v="25"/>
    <x v="1"/>
    <x v="0"/>
    <s v="USD"/>
    <n v="1334592000"/>
    <n v="1331982127"/>
    <b v="0"/>
    <n v="1"/>
    <b v="0"/>
    <s v="music/world music"/>
    <m/>
    <m/>
    <x v="4"/>
    <x v="21"/>
  </r>
  <r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5000"/>
    <n v="0"/>
    <x v="1"/>
    <x v="0"/>
    <s v="USD"/>
    <n v="1440723600"/>
    <n v="1436394968"/>
    <b v="0"/>
    <n v="0"/>
    <b v="0"/>
    <s v="music/world music"/>
    <m/>
    <m/>
    <x v="4"/>
    <x v="21"/>
  </r>
  <r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50000"/>
    <n v="0"/>
    <x v="1"/>
    <x v="1"/>
    <s v="GBP"/>
    <n v="1422903342"/>
    <n v="1420311342"/>
    <b v="0"/>
    <n v="0"/>
    <b v="0"/>
    <s v="music/world music"/>
    <m/>
    <m/>
    <x v="4"/>
    <x v="21"/>
  </r>
  <r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2500"/>
    <n v="0"/>
    <x v="1"/>
    <x v="0"/>
    <s v="USD"/>
    <n v="1343491200"/>
    <n v="1342801164"/>
    <b v="0"/>
    <n v="0"/>
    <b v="0"/>
    <s v="music/world music"/>
    <m/>
    <m/>
    <x v="4"/>
    <x v="21"/>
  </r>
  <r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2500"/>
    <n v="0"/>
    <x v="1"/>
    <x v="0"/>
    <s v="USD"/>
    <n v="1325804767"/>
    <n v="1323212767"/>
    <b v="0"/>
    <n v="0"/>
    <b v="0"/>
    <s v="music/world music"/>
    <m/>
    <m/>
    <x v="4"/>
    <x v="21"/>
  </r>
  <r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911"/>
    <n v="5"/>
    <x v="1"/>
    <x v="0"/>
    <s v="USD"/>
    <n v="1315747080"/>
    <n v="1314417502"/>
    <b v="0"/>
    <n v="1"/>
    <b v="0"/>
    <s v="music/world music"/>
    <m/>
    <m/>
    <x v="4"/>
    <x v="21"/>
  </r>
  <r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2000"/>
    <n v="2076"/>
    <x v="0"/>
    <x v="0"/>
    <s v="USD"/>
    <n v="1366664400"/>
    <n v="1363981723"/>
    <b v="1"/>
    <n v="45"/>
    <b v="1"/>
    <s v="music/rock"/>
    <m/>
    <m/>
    <x v="4"/>
    <x v="11"/>
  </r>
  <r>
    <n v="2000"/>
    <n v="2405"/>
    <x v="0"/>
    <x v="0"/>
    <s v="USD"/>
    <n v="1402755834"/>
    <n v="1400163834"/>
    <b v="1"/>
    <n v="17"/>
    <b v="1"/>
    <s v="music/rock"/>
    <m/>
    <m/>
    <x v="4"/>
    <x v="11"/>
  </r>
  <r>
    <n v="2000"/>
    <n v="2340"/>
    <x v="0"/>
    <x v="0"/>
    <s v="USD"/>
    <n v="1323136949"/>
    <n v="1319245349"/>
    <b v="1"/>
    <n v="31"/>
    <b v="1"/>
    <s v="music/rock"/>
    <m/>
    <m/>
    <x v="4"/>
    <x v="11"/>
  </r>
  <r>
    <n v="3500"/>
    <n v="4275"/>
    <x v="0"/>
    <x v="0"/>
    <s v="USD"/>
    <n v="1367823655"/>
    <n v="1365231655"/>
    <b v="1"/>
    <n v="50"/>
    <b v="1"/>
    <s v="music/rock"/>
    <m/>
    <m/>
    <x v="4"/>
    <x v="11"/>
  </r>
  <r>
    <n v="2500"/>
    <n v="3791"/>
    <x v="0"/>
    <x v="0"/>
    <s v="USD"/>
    <n v="1402642740"/>
    <n v="1399563953"/>
    <b v="1"/>
    <n v="59"/>
    <b v="1"/>
    <s v="music/rock"/>
    <m/>
    <m/>
    <x v="4"/>
    <x v="11"/>
  </r>
  <r>
    <n v="5000"/>
    <n v="5222"/>
    <x v="0"/>
    <x v="0"/>
    <s v="USD"/>
    <n v="1341683211"/>
    <n v="1339091211"/>
    <b v="1"/>
    <n v="81"/>
    <b v="1"/>
    <s v="music/rock"/>
    <m/>
    <m/>
    <x v="4"/>
    <x v="11"/>
  </r>
  <r>
    <n v="30000"/>
    <n v="60046"/>
    <x v="0"/>
    <x v="0"/>
    <s v="USD"/>
    <n v="1410017131"/>
    <n v="1406129131"/>
    <b v="1"/>
    <n v="508"/>
    <b v="1"/>
    <s v="music/rock"/>
    <m/>
    <m/>
    <x v="4"/>
    <x v="11"/>
  </r>
  <r>
    <n v="6000"/>
    <n v="6108"/>
    <x v="0"/>
    <x v="0"/>
    <s v="USD"/>
    <n v="1316979167"/>
    <n v="1311795167"/>
    <b v="1"/>
    <n v="74"/>
    <b v="1"/>
    <s v="music/rock"/>
    <m/>
    <m/>
    <x v="4"/>
    <x v="11"/>
  </r>
  <r>
    <n v="3500"/>
    <n v="4818"/>
    <x v="0"/>
    <x v="0"/>
    <s v="USD"/>
    <n v="1382658169"/>
    <n v="1380238969"/>
    <b v="1"/>
    <n v="141"/>
    <b v="1"/>
    <s v="music/rock"/>
    <m/>
    <m/>
    <x v="4"/>
    <x v="11"/>
  </r>
  <r>
    <n v="10"/>
    <n v="30383.32"/>
    <x v="0"/>
    <x v="0"/>
    <s v="USD"/>
    <n v="1409770107"/>
    <n v="1407178107"/>
    <b v="1"/>
    <n v="711"/>
    <b v="1"/>
    <s v="music/rock"/>
    <m/>
    <m/>
    <x v="4"/>
    <x v="11"/>
  </r>
  <r>
    <n v="6700"/>
    <n v="13323"/>
    <x v="0"/>
    <x v="0"/>
    <s v="USD"/>
    <n v="1293857940"/>
    <n v="1288968886"/>
    <b v="1"/>
    <n v="141"/>
    <b v="1"/>
    <s v="music/rock"/>
    <m/>
    <m/>
    <x v="4"/>
    <x v="11"/>
  </r>
  <r>
    <n v="3000"/>
    <n v="6071"/>
    <x v="0"/>
    <x v="0"/>
    <s v="USD"/>
    <n v="1385932652"/>
    <n v="1383337052"/>
    <b v="1"/>
    <n v="109"/>
    <b v="1"/>
    <s v="music/rock"/>
    <m/>
    <m/>
    <x v="4"/>
    <x v="11"/>
  </r>
  <r>
    <n v="30000"/>
    <n v="35389.129999999997"/>
    <x v="0"/>
    <x v="0"/>
    <s v="USD"/>
    <n v="1329084231"/>
    <n v="1326492231"/>
    <b v="1"/>
    <n v="361"/>
    <b v="1"/>
    <s v="music/rock"/>
    <m/>
    <m/>
    <x v="4"/>
    <x v="11"/>
  </r>
  <r>
    <n v="5500"/>
    <n v="16210"/>
    <x v="0"/>
    <x v="0"/>
    <s v="USD"/>
    <n v="1301792590"/>
    <n v="1297562590"/>
    <b v="1"/>
    <n v="176"/>
    <b v="1"/>
    <s v="music/rock"/>
    <m/>
    <m/>
    <x v="4"/>
    <x v="11"/>
  </r>
  <r>
    <n v="12000"/>
    <n v="25577.56"/>
    <x v="0"/>
    <x v="0"/>
    <s v="USD"/>
    <n v="1377960012"/>
    <n v="1375368012"/>
    <b v="1"/>
    <n v="670"/>
    <b v="1"/>
    <s v="music/rock"/>
    <m/>
    <m/>
    <x v="4"/>
    <x v="11"/>
  </r>
  <r>
    <n v="2500"/>
    <n v="2606"/>
    <x v="0"/>
    <x v="0"/>
    <s v="USD"/>
    <n v="1402286340"/>
    <n v="1399504664"/>
    <b v="1"/>
    <n v="96"/>
    <b v="1"/>
    <s v="music/rock"/>
    <m/>
    <m/>
    <x v="4"/>
    <x v="11"/>
  </r>
  <r>
    <n v="3300"/>
    <n v="3751"/>
    <x v="0"/>
    <x v="0"/>
    <s v="USD"/>
    <n v="1393445620"/>
    <n v="1390853620"/>
    <b v="1"/>
    <n v="74"/>
    <b v="1"/>
    <s v="music/rock"/>
    <m/>
    <m/>
    <x v="4"/>
    <x v="11"/>
  </r>
  <r>
    <n v="2000"/>
    <n v="2025"/>
    <x v="0"/>
    <x v="0"/>
    <s v="USD"/>
    <n v="1390983227"/>
    <n v="1388391227"/>
    <b v="1"/>
    <n v="52"/>
    <b v="1"/>
    <s v="music/rock"/>
    <m/>
    <m/>
    <x v="4"/>
    <x v="11"/>
  </r>
  <r>
    <n v="6500"/>
    <n v="8152"/>
    <x v="0"/>
    <x v="5"/>
    <s v="CAD"/>
    <n v="1392574692"/>
    <n v="1389982692"/>
    <b v="1"/>
    <n v="105"/>
    <b v="1"/>
    <s v="music/rock"/>
    <m/>
    <m/>
    <x v="4"/>
    <x v="11"/>
  </r>
  <r>
    <n v="1500"/>
    <n v="1785"/>
    <x v="0"/>
    <x v="0"/>
    <s v="USD"/>
    <n v="1396054800"/>
    <n v="1393034470"/>
    <b v="1"/>
    <n v="41"/>
    <b v="1"/>
    <s v="music/rock"/>
    <m/>
    <m/>
    <x v="4"/>
    <x v="11"/>
  </r>
  <r>
    <n v="650"/>
    <n v="1082"/>
    <x v="0"/>
    <x v="0"/>
    <s v="USD"/>
    <n v="1383062083"/>
    <n v="1380556483"/>
    <b v="1"/>
    <n v="34"/>
    <b v="1"/>
    <s v="music/rock"/>
    <m/>
    <m/>
    <x v="4"/>
    <x v="11"/>
  </r>
  <r>
    <n v="3500"/>
    <n v="4170.17"/>
    <x v="0"/>
    <x v="0"/>
    <s v="USD"/>
    <n v="1291131815"/>
    <n v="1287071015"/>
    <b v="1"/>
    <n v="66"/>
    <b v="1"/>
    <s v="music/rock"/>
    <m/>
    <m/>
    <x v="4"/>
    <x v="11"/>
  </r>
  <r>
    <n v="9500"/>
    <n v="9545"/>
    <x v="0"/>
    <x v="0"/>
    <s v="USD"/>
    <n v="1389474145"/>
    <n v="1386882145"/>
    <b v="1"/>
    <n v="50"/>
    <b v="1"/>
    <s v="music/rock"/>
    <m/>
    <m/>
    <x v="4"/>
    <x v="11"/>
  </r>
  <r>
    <n v="22000"/>
    <n v="22396"/>
    <x v="0"/>
    <x v="0"/>
    <s v="USD"/>
    <n v="1374674558"/>
    <n v="1372082558"/>
    <b v="1"/>
    <n v="159"/>
    <b v="1"/>
    <s v="music/rock"/>
    <m/>
    <m/>
    <x v="4"/>
    <x v="11"/>
  </r>
  <r>
    <n v="12000"/>
    <n v="14000"/>
    <x v="0"/>
    <x v="0"/>
    <s v="USD"/>
    <n v="1379708247"/>
    <n v="1377116247"/>
    <b v="1"/>
    <n v="182"/>
    <b v="1"/>
    <s v="music/rock"/>
    <m/>
    <m/>
    <x v="4"/>
    <x v="11"/>
  </r>
  <r>
    <n v="18800"/>
    <n v="20426"/>
    <x v="0"/>
    <x v="0"/>
    <s v="USD"/>
    <n v="1460764800"/>
    <n v="1458157512"/>
    <b v="1"/>
    <n v="206"/>
    <b v="1"/>
    <s v="music/rock"/>
    <m/>
    <m/>
    <x v="4"/>
    <x v="11"/>
  </r>
  <r>
    <n v="10000"/>
    <n v="11472"/>
    <x v="0"/>
    <x v="0"/>
    <s v="USD"/>
    <n v="1332704042"/>
    <n v="1327523642"/>
    <b v="1"/>
    <n v="169"/>
    <b v="1"/>
    <s v="music/rock"/>
    <m/>
    <m/>
    <x v="4"/>
    <x v="11"/>
  </r>
  <r>
    <n v="7500"/>
    <n v="7635"/>
    <x v="0"/>
    <x v="0"/>
    <s v="USD"/>
    <n v="1384363459"/>
    <n v="1381767859"/>
    <b v="1"/>
    <n v="31"/>
    <b v="1"/>
    <s v="music/rock"/>
    <m/>
    <m/>
    <x v="4"/>
    <x v="11"/>
  </r>
  <r>
    <n v="5000"/>
    <n v="5300"/>
    <x v="0"/>
    <x v="0"/>
    <s v="USD"/>
    <n v="1276574400"/>
    <n v="1270576379"/>
    <b v="1"/>
    <n v="28"/>
    <b v="1"/>
    <s v="music/rock"/>
    <m/>
    <m/>
    <x v="4"/>
    <x v="11"/>
  </r>
  <r>
    <n v="4000"/>
    <n v="4140"/>
    <x v="0"/>
    <x v="5"/>
    <s v="CAD"/>
    <n v="1409506291"/>
    <n v="1406914291"/>
    <b v="1"/>
    <n v="54"/>
    <b v="1"/>
    <s v="music/rock"/>
    <m/>
    <m/>
    <x v="4"/>
    <x v="11"/>
  </r>
  <r>
    <n v="25000"/>
    <n v="38743.839999999997"/>
    <x v="0"/>
    <x v="0"/>
    <s v="USD"/>
    <n v="1346344425"/>
    <n v="1343320425"/>
    <b v="1"/>
    <n v="467"/>
    <b v="1"/>
    <s v="music/rock"/>
    <m/>
    <m/>
    <x v="4"/>
    <x v="11"/>
  </r>
  <r>
    <n v="15000"/>
    <n v="24321.1"/>
    <x v="0"/>
    <x v="0"/>
    <s v="USD"/>
    <n v="1375908587"/>
    <n v="1372884587"/>
    <b v="1"/>
    <n v="389"/>
    <b v="1"/>
    <s v="music/rock"/>
    <m/>
    <m/>
    <x v="4"/>
    <x v="11"/>
  </r>
  <r>
    <n v="3000"/>
    <n v="3132.63"/>
    <x v="0"/>
    <x v="0"/>
    <s v="USD"/>
    <n v="1251777600"/>
    <n v="1247504047"/>
    <b v="1"/>
    <n v="68"/>
    <b v="1"/>
    <s v="music/rock"/>
    <m/>
    <m/>
    <x v="4"/>
    <x v="11"/>
  </r>
  <r>
    <n v="15000"/>
    <n v="15918.65"/>
    <x v="0"/>
    <x v="0"/>
    <s v="USD"/>
    <n v="1346765347"/>
    <n v="1343741347"/>
    <b v="1"/>
    <n v="413"/>
    <b v="1"/>
    <s v="music/rock"/>
    <m/>
    <m/>
    <x v="4"/>
    <x v="11"/>
  </r>
  <r>
    <n v="6500"/>
    <n v="10071"/>
    <x v="0"/>
    <x v="0"/>
    <s v="USD"/>
    <n v="1403661600"/>
    <n v="1401196766"/>
    <b v="1"/>
    <n v="190"/>
    <b v="1"/>
    <s v="music/rock"/>
    <m/>
    <m/>
    <x v="4"/>
    <x v="11"/>
  </r>
  <r>
    <n v="12516"/>
    <n v="13864.17"/>
    <x v="0"/>
    <x v="0"/>
    <s v="USD"/>
    <n v="1395624170"/>
    <n v="1392171770"/>
    <b v="1"/>
    <n v="189"/>
    <b v="1"/>
    <s v="music/rock"/>
    <m/>
    <m/>
    <x v="4"/>
    <x v="11"/>
  </r>
  <r>
    <n v="15000"/>
    <n v="16636.78"/>
    <x v="0"/>
    <x v="0"/>
    <s v="USD"/>
    <n v="1299003054"/>
    <n v="1291227054"/>
    <b v="1"/>
    <n v="130"/>
    <b v="1"/>
    <s v="music/rock"/>
    <m/>
    <m/>
    <x v="4"/>
    <x v="11"/>
  </r>
  <r>
    <n v="7000"/>
    <n v="7750"/>
    <x v="0"/>
    <x v="0"/>
    <s v="USD"/>
    <n v="1375033836"/>
    <n v="1373305836"/>
    <b v="1"/>
    <n v="74"/>
    <b v="1"/>
    <s v="music/rock"/>
    <m/>
    <m/>
    <x v="4"/>
    <x v="11"/>
  </r>
  <r>
    <n v="15000"/>
    <n v="18542"/>
    <x v="0"/>
    <x v="0"/>
    <s v="USD"/>
    <n v="1386565140"/>
    <n v="1383909855"/>
    <b v="1"/>
    <n v="274"/>
    <b v="1"/>
    <s v="music/rock"/>
    <m/>
    <m/>
    <x v="4"/>
    <x v="11"/>
  </r>
  <r>
    <n v="1000"/>
    <n v="2110.5"/>
    <x v="0"/>
    <x v="0"/>
    <s v="USD"/>
    <n v="1362974400"/>
    <n v="1360948389"/>
    <b v="1"/>
    <n v="22"/>
    <b v="1"/>
    <s v="music/rock"/>
    <m/>
    <m/>
    <x v="4"/>
    <x v="11"/>
  </r>
  <r>
    <n v="2000"/>
    <n v="2020"/>
    <x v="0"/>
    <x v="0"/>
    <s v="USD"/>
    <n v="1483203540"/>
    <n v="1481175482"/>
    <b v="0"/>
    <n v="31"/>
    <b v="1"/>
    <s v="theater/plays"/>
    <m/>
    <m/>
    <x v="1"/>
    <x v="6"/>
  </r>
  <r>
    <n v="2000"/>
    <n v="2033"/>
    <x v="0"/>
    <x v="1"/>
    <s v="GBP"/>
    <n v="1434808775"/>
    <n v="1433512775"/>
    <b v="0"/>
    <n v="63"/>
    <b v="1"/>
    <s v="theater/plays"/>
    <m/>
    <m/>
    <x v="1"/>
    <x v="6"/>
  </r>
  <r>
    <n v="1500"/>
    <n v="1625"/>
    <x v="0"/>
    <x v="1"/>
    <s v="GBP"/>
    <n v="1424181600"/>
    <n v="1423041227"/>
    <b v="0"/>
    <n v="20"/>
    <b v="1"/>
    <s v="theater/plays"/>
    <m/>
    <m/>
    <x v="1"/>
    <x v="6"/>
  </r>
  <r>
    <n v="250"/>
    <n v="605"/>
    <x v="0"/>
    <x v="1"/>
    <s v="GBP"/>
    <n v="1434120856"/>
    <n v="1428936856"/>
    <b v="0"/>
    <n v="25"/>
    <b v="1"/>
    <s v="theater/plays"/>
    <m/>
    <m/>
    <x v="1"/>
    <x v="6"/>
  </r>
  <r>
    <n v="4000"/>
    <n v="4018"/>
    <x v="0"/>
    <x v="0"/>
    <s v="USD"/>
    <n v="1470801600"/>
    <n v="1468122163"/>
    <b v="0"/>
    <n v="61"/>
    <b v="1"/>
    <s v="theater/plays"/>
    <m/>
    <m/>
    <x v="1"/>
    <x v="6"/>
  </r>
  <r>
    <n v="1500"/>
    <n v="1876"/>
    <x v="0"/>
    <x v="0"/>
    <s v="USD"/>
    <n v="1483499645"/>
    <n v="1480907645"/>
    <b v="0"/>
    <n v="52"/>
    <b v="1"/>
    <s v="theater/plays"/>
    <m/>
    <m/>
    <x v="1"/>
    <x v="6"/>
  </r>
  <r>
    <n v="3500"/>
    <n v="3800"/>
    <x v="0"/>
    <x v="0"/>
    <s v="USD"/>
    <n v="1429772340"/>
    <n v="1427121931"/>
    <b v="0"/>
    <n v="86"/>
    <b v="1"/>
    <s v="theater/plays"/>
    <m/>
    <m/>
    <x v="1"/>
    <x v="6"/>
  </r>
  <r>
    <n v="3000"/>
    <n v="4371"/>
    <x v="0"/>
    <x v="0"/>
    <s v="USD"/>
    <n v="1428390000"/>
    <n v="1425224391"/>
    <b v="0"/>
    <n v="42"/>
    <b v="1"/>
    <s v="theater/plays"/>
    <m/>
    <m/>
    <x v="1"/>
    <x v="6"/>
  </r>
  <r>
    <n v="1700"/>
    <n v="1870"/>
    <x v="0"/>
    <x v="1"/>
    <s v="GBP"/>
    <n v="1444172340"/>
    <n v="1441822828"/>
    <b v="0"/>
    <n v="52"/>
    <b v="1"/>
    <s v="theater/plays"/>
    <m/>
    <m/>
    <x v="1"/>
    <x v="6"/>
  </r>
  <r>
    <n v="15000"/>
    <n v="15335"/>
    <x v="0"/>
    <x v="0"/>
    <s v="USD"/>
    <n v="1447523371"/>
    <n v="1444927771"/>
    <b v="0"/>
    <n v="120"/>
    <b v="1"/>
    <s v="theater/plays"/>
    <m/>
    <m/>
    <x v="1"/>
    <x v="6"/>
  </r>
  <r>
    <n v="500"/>
    <n v="610"/>
    <x v="0"/>
    <x v="1"/>
    <s v="GBP"/>
    <n v="1445252400"/>
    <n v="1443696797"/>
    <b v="0"/>
    <n v="22"/>
    <b v="1"/>
    <s v="theater/plays"/>
    <m/>
    <m/>
    <x v="1"/>
    <x v="6"/>
  </r>
  <r>
    <n v="2500"/>
    <n v="2549"/>
    <x v="0"/>
    <x v="1"/>
    <s v="GBP"/>
    <n v="1438189200"/>
    <n v="1435585497"/>
    <b v="0"/>
    <n v="64"/>
    <b v="1"/>
    <s v="theater/plays"/>
    <m/>
    <m/>
    <x v="1"/>
    <x v="6"/>
  </r>
  <r>
    <n v="850"/>
    <n v="1200"/>
    <x v="0"/>
    <x v="1"/>
    <s v="GBP"/>
    <n v="1457914373"/>
    <n v="1456189973"/>
    <b v="0"/>
    <n v="23"/>
    <b v="1"/>
    <s v="theater/plays"/>
    <m/>
    <m/>
    <x v="1"/>
    <x v="6"/>
  </r>
  <r>
    <n v="20000"/>
    <n v="21905"/>
    <x v="0"/>
    <x v="0"/>
    <s v="USD"/>
    <n v="1462125358"/>
    <n v="1459533358"/>
    <b v="0"/>
    <n v="238"/>
    <b v="1"/>
    <s v="theater/plays"/>
    <m/>
    <m/>
    <x v="1"/>
    <x v="6"/>
  </r>
  <r>
    <n v="2000"/>
    <n v="2093"/>
    <x v="0"/>
    <x v="1"/>
    <s v="GBP"/>
    <n v="1461860432"/>
    <n v="1459268432"/>
    <b v="0"/>
    <n v="33"/>
    <b v="1"/>
    <s v="theater/plays"/>
    <m/>
    <m/>
    <x v="1"/>
    <x v="6"/>
  </r>
  <r>
    <n v="3500"/>
    <n v="4340"/>
    <x v="0"/>
    <x v="0"/>
    <s v="USD"/>
    <n v="1436902359"/>
    <n v="1434310359"/>
    <b v="0"/>
    <n v="32"/>
    <b v="1"/>
    <s v="theater/plays"/>
    <m/>
    <m/>
    <x v="1"/>
    <x v="6"/>
  </r>
  <r>
    <n v="3000"/>
    <n v="4050"/>
    <x v="0"/>
    <x v="0"/>
    <s v="USD"/>
    <n v="1464807420"/>
    <n v="1461427938"/>
    <b v="0"/>
    <n v="24"/>
    <b v="1"/>
    <s v="theater/plays"/>
    <m/>
    <m/>
    <x v="1"/>
    <x v="6"/>
  </r>
  <r>
    <n v="2000"/>
    <n v="2055"/>
    <x v="0"/>
    <x v="0"/>
    <s v="USD"/>
    <n v="1437447600"/>
    <n v="1436551178"/>
    <b v="0"/>
    <n v="29"/>
    <b v="1"/>
    <s v="theater/plays"/>
    <m/>
    <m/>
    <x v="1"/>
    <x v="6"/>
  </r>
  <r>
    <n v="2500"/>
    <n v="2500"/>
    <x v="0"/>
    <x v="0"/>
    <s v="USD"/>
    <n v="1480559011"/>
    <n v="1477963411"/>
    <b v="0"/>
    <n v="50"/>
    <b v="1"/>
    <s v="theater/plays"/>
    <m/>
    <m/>
    <x v="1"/>
    <x v="6"/>
  </r>
  <r>
    <n v="3500"/>
    <n v="4559.13"/>
    <x v="0"/>
    <x v="1"/>
    <s v="GBP"/>
    <n v="1469962800"/>
    <n v="1468578920"/>
    <b v="0"/>
    <n v="108"/>
    <b v="1"/>
    <s v="theater/plays"/>
    <m/>
    <m/>
    <x v="1"/>
    <x v="6"/>
  </r>
  <r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500"/>
    <n v="5666"/>
    <x v="0"/>
    <x v="5"/>
    <s v="CAD"/>
    <n v="1467313039"/>
    <n v="1464807439"/>
    <b v="0"/>
    <n v="139"/>
    <b v="1"/>
    <s v="publishing/nonfiction"/>
    <m/>
    <m/>
    <x v="3"/>
    <x v="9"/>
  </r>
  <r>
    <n v="300"/>
    <n v="375"/>
    <x v="0"/>
    <x v="0"/>
    <s v="USD"/>
    <n v="1405366359"/>
    <n v="1402342359"/>
    <b v="0"/>
    <n v="7"/>
    <b v="1"/>
    <s v="publishing/nonfiction"/>
    <m/>
    <m/>
    <x v="3"/>
    <x v="9"/>
  </r>
  <r>
    <n v="4900"/>
    <n v="7219"/>
    <x v="0"/>
    <x v="0"/>
    <s v="USD"/>
    <n v="1372297751"/>
    <n v="1369705751"/>
    <b v="0"/>
    <n v="149"/>
    <b v="1"/>
    <s v="publishing/nonfiction"/>
    <m/>
    <m/>
    <x v="3"/>
    <x v="9"/>
  </r>
  <r>
    <n v="2500"/>
    <n v="2555"/>
    <x v="0"/>
    <x v="0"/>
    <s v="USD"/>
    <n v="1425741525"/>
    <n v="1423149525"/>
    <b v="0"/>
    <n v="31"/>
    <b v="1"/>
    <s v="publishing/nonfiction"/>
    <m/>
    <m/>
    <x v="3"/>
    <x v="9"/>
  </r>
  <r>
    <n v="5875"/>
    <n v="5985"/>
    <x v="0"/>
    <x v="0"/>
    <s v="USD"/>
    <n v="1418904533"/>
    <n v="1416485333"/>
    <b v="0"/>
    <n v="26"/>
    <b v="1"/>
    <s v="publishing/nonfiction"/>
    <m/>
    <m/>
    <x v="3"/>
    <x v="9"/>
  </r>
  <r>
    <n v="5000"/>
    <n v="10210"/>
    <x v="0"/>
    <x v="5"/>
    <s v="CAD"/>
    <n v="1450249140"/>
    <n v="1447055935"/>
    <b v="0"/>
    <n v="172"/>
    <b v="1"/>
    <s v="publishing/nonfiction"/>
    <m/>
    <m/>
    <x v="3"/>
    <x v="9"/>
  </r>
  <r>
    <n v="5000"/>
    <n v="5202.5"/>
    <x v="0"/>
    <x v="0"/>
    <s v="USD"/>
    <n v="1451089134"/>
    <n v="1448497134"/>
    <b v="0"/>
    <n v="78"/>
    <b v="1"/>
    <s v="publishing/nonfiction"/>
    <m/>
    <m/>
    <x v="3"/>
    <x v="9"/>
  </r>
  <r>
    <n v="20000"/>
    <n v="20253"/>
    <x v="0"/>
    <x v="0"/>
    <s v="USD"/>
    <n v="1455299144"/>
    <n v="1452707144"/>
    <b v="0"/>
    <n v="120"/>
    <b v="1"/>
    <s v="publishing/nonfiction"/>
    <m/>
    <m/>
    <x v="3"/>
    <x v="9"/>
  </r>
  <r>
    <n v="10000"/>
    <n v="13614"/>
    <x v="0"/>
    <x v="0"/>
    <s v="USD"/>
    <n v="1441425540"/>
    <n v="1436968366"/>
    <b v="0"/>
    <n v="227"/>
    <b v="1"/>
    <s v="publishing/nonfiction"/>
    <m/>
    <m/>
    <x v="3"/>
    <x v="9"/>
  </r>
  <r>
    <n v="1000"/>
    <n v="1336"/>
    <x v="0"/>
    <x v="0"/>
    <s v="USD"/>
    <n v="1362960000"/>
    <n v="1359946188"/>
    <b v="0"/>
    <n v="42"/>
    <b v="1"/>
    <s v="publishing/nonfiction"/>
    <m/>
    <m/>
    <x v="3"/>
    <x v="9"/>
  </r>
  <r>
    <n v="1200"/>
    <n v="1563"/>
    <x v="0"/>
    <x v="1"/>
    <s v="GBP"/>
    <n v="1465672979"/>
    <n v="1463080979"/>
    <b v="0"/>
    <n v="64"/>
    <b v="1"/>
    <s v="publishing/nonfiction"/>
    <m/>
    <m/>
    <x v="3"/>
    <x v="9"/>
  </r>
  <r>
    <n v="2500"/>
    <n v="3067"/>
    <x v="0"/>
    <x v="1"/>
    <s v="GBP"/>
    <n v="1354269600"/>
    <n v="1351663605"/>
    <b v="0"/>
    <n v="121"/>
    <b v="1"/>
    <s v="publishing/nonfiction"/>
    <m/>
    <m/>
    <x v="3"/>
    <x v="9"/>
  </r>
  <r>
    <n v="3400"/>
    <n v="6215.56"/>
    <x v="0"/>
    <x v="0"/>
    <s v="USD"/>
    <n v="1372985760"/>
    <n v="1370393760"/>
    <b v="0"/>
    <n v="87"/>
    <b v="1"/>
    <s v="publishing/nonfiction"/>
    <m/>
    <m/>
    <x v="3"/>
    <x v="9"/>
  </r>
  <r>
    <n v="2000"/>
    <n v="2506"/>
    <x v="0"/>
    <x v="0"/>
    <s v="USD"/>
    <n v="1362117540"/>
    <n v="1359587137"/>
    <b v="0"/>
    <n v="65"/>
    <b v="1"/>
    <s v="publishing/nonfiction"/>
    <m/>
    <m/>
    <x v="3"/>
    <x v="9"/>
  </r>
  <r>
    <n v="3000"/>
    <n v="3350"/>
    <x v="0"/>
    <x v="0"/>
    <s v="USD"/>
    <n v="1309009323"/>
    <n v="1306417323"/>
    <b v="0"/>
    <n v="49"/>
    <b v="1"/>
    <s v="publishing/nonfiction"/>
    <m/>
    <m/>
    <x v="3"/>
    <x v="9"/>
  </r>
  <r>
    <n v="660"/>
    <n v="764"/>
    <x v="0"/>
    <x v="0"/>
    <s v="USD"/>
    <n v="1309980790"/>
    <n v="1304623990"/>
    <b v="0"/>
    <n v="19"/>
    <b v="1"/>
    <s v="publishing/nonfiction"/>
    <m/>
    <m/>
    <x v="3"/>
    <x v="9"/>
  </r>
  <r>
    <n v="1500"/>
    <n v="2598"/>
    <x v="0"/>
    <x v="0"/>
    <s v="USD"/>
    <n v="1343943420"/>
    <n v="1341524220"/>
    <b v="0"/>
    <n v="81"/>
    <b v="1"/>
    <s v="publishing/nonfiction"/>
    <m/>
    <m/>
    <x v="3"/>
    <x v="9"/>
  </r>
  <r>
    <n v="6000"/>
    <n v="7559"/>
    <x v="0"/>
    <x v="1"/>
    <s v="GBP"/>
    <n v="1403370772"/>
    <n v="1400778772"/>
    <b v="0"/>
    <n v="264"/>
    <b v="1"/>
    <s v="publishing/nonfiction"/>
    <m/>
    <m/>
    <x v="3"/>
    <x v="9"/>
  </r>
  <r>
    <n v="1000"/>
    <n v="1091"/>
    <x v="0"/>
    <x v="0"/>
    <s v="USD"/>
    <n v="1378592731"/>
    <n v="1373408731"/>
    <b v="0"/>
    <n v="25"/>
    <b v="1"/>
    <s v="publishing/nonfiction"/>
    <m/>
    <m/>
    <x v="3"/>
    <x v="9"/>
  </r>
  <r>
    <n v="200"/>
    <n v="200"/>
    <x v="0"/>
    <x v="0"/>
    <s v="USD"/>
    <n v="1455523140"/>
    <n v="1453925727"/>
    <b v="0"/>
    <n v="5"/>
    <b v="1"/>
    <s v="publishing/nonfiction"/>
    <m/>
    <m/>
    <x v="3"/>
    <x v="9"/>
  </r>
  <r>
    <n v="42000"/>
    <n v="49830"/>
    <x v="0"/>
    <x v="8"/>
    <s v="DKK"/>
    <n v="1420648906"/>
    <n v="1415464906"/>
    <b v="0"/>
    <n v="144"/>
    <b v="1"/>
    <s v="music/rock"/>
    <m/>
    <m/>
    <x v="4"/>
    <x v="11"/>
  </r>
  <r>
    <n v="7500"/>
    <n v="7520"/>
    <x v="0"/>
    <x v="0"/>
    <s v="USD"/>
    <n v="1426523752"/>
    <n v="1423935352"/>
    <b v="0"/>
    <n v="92"/>
    <b v="1"/>
    <s v="music/rock"/>
    <m/>
    <m/>
    <x v="4"/>
    <x v="11"/>
  </r>
  <r>
    <n v="7500"/>
    <n v="9486.69"/>
    <x v="0"/>
    <x v="0"/>
    <s v="USD"/>
    <n v="1417049663"/>
    <n v="1413158063"/>
    <b v="0"/>
    <n v="147"/>
    <b v="1"/>
    <s v="music/rock"/>
    <m/>
    <m/>
    <x v="4"/>
    <x v="11"/>
  </r>
  <r>
    <n v="5000"/>
    <n v="5713"/>
    <x v="0"/>
    <x v="0"/>
    <s v="USD"/>
    <n v="1447463050"/>
    <n v="1444867450"/>
    <b v="0"/>
    <n v="90"/>
    <b v="1"/>
    <s v="music/rock"/>
    <m/>
    <m/>
    <x v="4"/>
    <x v="11"/>
  </r>
  <r>
    <n v="5000"/>
    <n v="5535"/>
    <x v="0"/>
    <x v="0"/>
    <s v="USD"/>
    <n v="1434342894"/>
    <n v="1432269294"/>
    <b v="0"/>
    <n v="87"/>
    <b v="1"/>
    <s v="music/rock"/>
    <m/>
    <m/>
    <x v="4"/>
    <x v="11"/>
  </r>
  <r>
    <n v="32360"/>
    <n v="34090.629999999997"/>
    <x v="0"/>
    <x v="0"/>
    <s v="USD"/>
    <n v="1397225746"/>
    <n v="1394633746"/>
    <b v="0"/>
    <n v="406"/>
    <b v="1"/>
    <s v="music/rock"/>
    <m/>
    <m/>
    <x v="4"/>
    <x v="11"/>
  </r>
  <r>
    <n v="1500"/>
    <n v="1555"/>
    <x v="0"/>
    <x v="0"/>
    <s v="USD"/>
    <n v="1381881890"/>
    <n v="1380585890"/>
    <b v="0"/>
    <n v="20"/>
    <b v="1"/>
    <s v="music/rock"/>
    <m/>
    <m/>
    <x v="4"/>
    <x v="11"/>
  </r>
  <r>
    <n v="6999"/>
    <n v="7495"/>
    <x v="0"/>
    <x v="0"/>
    <s v="USD"/>
    <n v="1431022342"/>
    <n v="1428430342"/>
    <b v="0"/>
    <n v="70"/>
    <b v="1"/>
    <s v="music/rock"/>
    <m/>
    <m/>
    <x v="4"/>
    <x v="11"/>
  </r>
  <r>
    <n v="500"/>
    <n v="620"/>
    <x v="0"/>
    <x v="0"/>
    <s v="USD"/>
    <n v="1342115132"/>
    <n v="1339523132"/>
    <b v="0"/>
    <n v="16"/>
    <b v="1"/>
    <s v="music/rock"/>
    <m/>
    <m/>
    <x v="4"/>
    <x v="11"/>
  </r>
  <r>
    <n v="10000"/>
    <n v="10501"/>
    <x v="0"/>
    <x v="0"/>
    <s v="USD"/>
    <n v="1483138233"/>
    <n v="1480546233"/>
    <b v="0"/>
    <n v="52"/>
    <b v="1"/>
    <s v="music/rock"/>
    <m/>
    <m/>
    <x v="4"/>
    <x v="11"/>
  </r>
  <r>
    <n v="1500"/>
    <n v="2842"/>
    <x v="0"/>
    <x v="0"/>
    <s v="USD"/>
    <n v="1458874388"/>
    <n v="1456285988"/>
    <b v="0"/>
    <n v="66"/>
    <b v="1"/>
    <s v="music/rock"/>
    <m/>
    <m/>
    <x v="4"/>
    <x v="11"/>
  </r>
  <r>
    <n v="4000"/>
    <n v="6853"/>
    <x v="0"/>
    <x v="6"/>
    <s v="EUR"/>
    <n v="1484444119"/>
    <n v="1481852119"/>
    <b v="0"/>
    <n v="109"/>
    <b v="1"/>
    <s v="music/rock"/>
    <m/>
    <m/>
    <x v="4"/>
    <x v="11"/>
  </r>
  <r>
    <n v="3700"/>
    <n v="9342"/>
    <x v="0"/>
    <x v="1"/>
    <s v="GBP"/>
    <n v="1480784606"/>
    <n v="1478189006"/>
    <b v="0"/>
    <n v="168"/>
    <b v="1"/>
    <s v="music/rock"/>
    <m/>
    <m/>
    <x v="4"/>
    <x v="11"/>
  </r>
  <r>
    <n v="1300"/>
    <n v="1510"/>
    <x v="0"/>
    <x v="0"/>
    <s v="USD"/>
    <n v="1486095060"/>
    <n v="1484198170"/>
    <b v="0"/>
    <n v="31"/>
    <b v="1"/>
    <s v="music/rock"/>
    <m/>
    <m/>
    <x v="4"/>
    <x v="11"/>
  </r>
  <r>
    <n v="2000"/>
    <n v="4067"/>
    <x v="0"/>
    <x v="1"/>
    <s v="GBP"/>
    <n v="1470075210"/>
    <n v="1468779210"/>
    <b v="0"/>
    <n v="133"/>
    <b v="1"/>
    <s v="music/rock"/>
    <m/>
    <m/>
    <x v="4"/>
    <x v="11"/>
  </r>
  <r>
    <n v="10000"/>
    <n v="11160"/>
    <x v="0"/>
    <x v="0"/>
    <s v="USD"/>
    <n v="1433504876"/>
    <n v="1430912876"/>
    <b v="0"/>
    <n v="151"/>
    <b v="1"/>
    <s v="music/rock"/>
    <m/>
    <m/>
    <x v="4"/>
    <x v="11"/>
  </r>
  <r>
    <n v="25"/>
    <n v="106"/>
    <x v="0"/>
    <x v="0"/>
    <s v="USD"/>
    <n v="1433815200"/>
    <n v="1431886706"/>
    <b v="0"/>
    <n v="5"/>
    <b v="1"/>
    <s v="music/rock"/>
    <m/>
    <m/>
    <x v="4"/>
    <x v="11"/>
  </r>
  <r>
    <n v="5000"/>
    <n v="5355"/>
    <x v="0"/>
    <x v="0"/>
    <s v="USD"/>
    <n v="1482988125"/>
    <n v="1480396125"/>
    <b v="0"/>
    <n v="73"/>
    <b v="1"/>
    <s v="music/rock"/>
    <m/>
    <m/>
    <x v="4"/>
    <x v="11"/>
  </r>
  <r>
    <n v="8000"/>
    <n v="8349"/>
    <x v="0"/>
    <x v="0"/>
    <s v="USD"/>
    <n v="1367867536"/>
    <n v="1365275536"/>
    <b v="0"/>
    <n v="148"/>
    <b v="1"/>
    <s v="music/rock"/>
    <m/>
    <m/>
    <x v="4"/>
    <x v="11"/>
  </r>
  <r>
    <n v="2200"/>
    <n v="4673"/>
    <x v="0"/>
    <x v="5"/>
    <s v="CAD"/>
    <n v="1482457678"/>
    <n v="1480729678"/>
    <b v="0"/>
    <n v="93"/>
    <b v="1"/>
    <s v="music/rock"/>
    <m/>
    <m/>
    <x v="4"/>
    <x v="11"/>
  </r>
  <r>
    <n v="3500"/>
    <n v="4343"/>
    <x v="0"/>
    <x v="0"/>
    <s v="USD"/>
    <n v="1436117922"/>
    <n v="1433525922"/>
    <b v="0"/>
    <n v="63"/>
    <b v="1"/>
    <s v="music/rock"/>
    <m/>
    <m/>
    <x v="4"/>
    <x v="11"/>
  </r>
  <r>
    <n v="8000"/>
    <n v="8832.49"/>
    <x v="0"/>
    <x v="12"/>
    <s v="EUR"/>
    <n v="1461931860"/>
    <n v="1457109121"/>
    <b v="0"/>
    <n v="134"/>
    <b v="1"/>
    <s v="music/rock"/>
    <m/>
    <m/>
    <x v="4"/>
    <x v="11"/>
  </r>
  <r>
    <n v="400"/>
    <n v="875"/>
    <x v="0"/>
    <x v="0"/>
    <s v="USD"/>
    <n v="1438183889"/>
    <n v="1435591889"/>
    <b v="0"/>
    <n v="14"/>
    <b v="1"/>
    <s v="music/rock"/>
    <m/>
    <m/>
    <x v="4"/>
    <x v="11"/>
  </r>
  <r>
    <n v="4000"/>
    <n v="5465"/>
    <x v="0"/>
    <x v="0"/>
    <s v="USD"/>
    <n v="1433305800"/>
    <n v="1430604395"/>
    <b v="0"/>
    <n v="78"/>
    <b v="1"/>
    <s v="music/rock"/>
    <m/>
    <m/>
    <x v="4"/>
    <x v="11"/>
  </r>
  <r>
    <n v="5000"/>
    <n v="6740.37"/>
    <x v="0"/>
    <x v="0"/>
    <s v="USD"/>
    <n v="1476720840"/>
    <n v="1474469117"/>
    <b v="0"/>
    <n v="112"/>
    <b v="1"/>
    <s v="music/rock"/>
    <m/>
    <m/>
    <x v="4"/>
    <x v="11"/>
  </r>
  <r>
    <n v="500"/>
    <n v="727"/>
    <x v="0"/>
    <x v="1"/>
    <s v="GBP"/>
    <n v="1471087957"/>
    <n v="1468495957"/>
    <b v="0"/>
    <n v="34"/>
    <b v="1"/>
    <s v="music/rock"/>
    <m/>
    <m/>
    <x v="4"/>
    <x v="11"/>
  </r>
  <r>
    <n v="2800"/>
    <n v="3055"/>
    <x v="0"/>
    <x v="0"/>
    <s v="USD"/>
    <n v="1430154720"/>
    <n v="1427224606"/>
    <b v="0"/>
    <n v="19"/>
    <b v="1"/>
    <s v="music/rock"/>
    <m/>
    <m/>
    <x v="4"/>
    <x v="11"/>
  </r>
  <r>
    <n v="500"/>
    <n v="551"/>
    <x v="0"/>
    <x v="0"/>
    <s v="USD"/>
    <n v="1440219540"/>
    <n v="1436369818"/>
    <b v="0"/>
    <n v="13"/>
    <b v="1"/>
    <s v="music/rock"/>
    <m/>
    <m/>
    <x v="4"/>
    <x v="11"/>
  </r>
  <r>
    <n v="2500"/>
    <n v="2841"/>
    <x v="0"/>
    <x v="0"/>
    <s v="USD"/>
    <n v="1456976586"/>
    <n v="1454298186"/>
    <b v="0"/>
    <n v="104"/>
    <b v="1"/>
    <s v="music/rock"/>
    <m/>
    <m/>
    <x v="4"/>
    <x v="11"/>
  </r>
  <r>
    <n v="10000"/>
    <n v="10235"/>
    <x v="0"/>
    <x v="0"/>
    <s v="USD"/>
    <n v="1470068523"/>
    <n v="1467476523"/>
    <b v="0"/>
    <n v="52"/>
    <b v="1"/>
    <s v="music/rock"/>
    <m/>
    <m/>
    <x v="4"/>
    <x v="11"/>
  </r>
  <r>
    <n v="750"/>
    <n v="916"/>
    <x v="0"/>
    <x v="0"/>
    <s v="USD"/>
    <n v="1488337200"/>
    <n v="1484623726"/>
    <b v="0"/>
    <n v="17"/>
    <b v="1"/>
    <s v="music/rock"/>
    <m/>
    <m/>
    <x v="4"/>
    <x v="11"/>
  </r>
  <r>
    <n v="3500"/>
    <n v="3916"/>
    <x v="0"/>
    <x v="0"/>
    <s v="USD"/>
    <n v="1484430481"/>
    <n v="1481838481"/>
    <b v="0"/>
    <n v="82"/>
    <b v="1"/>
    <s v="music/rock"/>
    <m/>
    <m/>
    <x v="4"/>
    <x v="11"/>
  </r>
  <r>
    <n v="6000"/>
    <n v="6438"/>
    <x v="0"/>
    <x v="0"/>
    <s v="USD"/>
    <n v="1423871882"/>
    <n v="1421279882"/>
    <b v="0"/>
    <n v="73"/>
    <b v="1"/>
    <s v="music/rock"/>
    <m/>
    <m/>
    <x v="4"/>
    <x v="11"/>
  </r>
  <r>
    <n v="10000"/>
    <n v="11385"/>
    <x v="0"/>
    <x v="0"/>
    <s v="USD"/>
    <n v="1477603140"/>
    <n v="1475013710"/>
    <b v="0"/>
    <n v="158"/>
    <b v="1"/>
    <s v="music/rock"/>
    <m/>
    <m/>
    <x v="4"/>
    <x v="11"/>
  </r>
  <r>
    <n v="4400"/>
    <n v="4826"/>
    <x v="0"/>
    <x v="0"/>
    <s v="USD"/>
    <n v="1467752334"/>
    <n v="1465160334"/>
    <b v="0"/>
    <n v="65"/>
    <b v="1"/>
    <s v="music/rock"/>
    <m/>
    <m/>
    <x v="4"/>
    <x v="11"/>
  </r>
  <r>
    <n v="9000"/>
    <n v="11353"/>
    <x v="0"/>
    <x v="0"/>
    <s v="USD"/>
    <n v="1412640373"/>
    <n v="1410048373"/>
    <b v="0"/>
    <n v="184"/>
    <b v="1"/>
    <s v="music/rock"/>
    <m/>
    <m/>
    <x v="4"/>
    <x v="11"/>
  </r>
  <r>
    <n v="350"/>
    <n v="586"/>
    <x v="0"/>
    <x v="1"/>
    <s v="GBP"/>
    <n v="1465709400"/>
    <n v="1462695073"/>
    <b v="0"/>
    <n v="34"/>
    <b v="1"/>
    <s v="music/rock"/>
    <m/>
    <m/>
    <x v="4"/>
    <x v="11"/>
  </r>
  <r>
    <n v="2500"/>
    <n v="12413"/>
    <x v="0"/>
    <x v="0"/>
    <s v="USD"/>
    <n v="1369612474"/>
    <n v="1367798074"/>
    <b v="0"/>
    <n v="240"/>
    <b v="1"/>
    <s v="music/rock"/>
    <m/>
    <m/>
    <x v="4"/>
    <x v="11"/>
  </r>
  <r>
    <n v="2500"/>
    <n v="2729"/>
    <x v="0"/>
    <x v="1"/>
    <s v="GBP"/>
    <n v="1430439411"/>
    <n v="1425259011"/>
    <b v="0"/>
    <n v="113"/>
    <b v="1"/>
    <s v="music/rock"/>
    <m/>
    <m/>
    <x v="4"/>
    <x v="11"/>
  </r>
  <r>
    <n v="4000"/>
    <n v="4103"/>
    <x v="0"/>
    <x v="0"/>
    <s v="USD"/>
    <n v="1374802235"/>
    <n v="1372210235"/>
    <b v="0"/>
    <n v="66"/>
    <b v="1"/>
    <s v="music/rock"/>
    <m/>
    <m/>
    <x v="4"/>
    <x v="11"/>
  </r>
  <r>
    <n v="14500"/>
    <n v="241"/>
    <x v="2"/>
    <x v="1"/>
    <s v="GBP"/>
    <n v="1424607285"/>
    <n v="1422447285"/>
    <b v="1"/>
    <n v="5"/>
    <b v="0"/>
    <s v="publishing/translations"/>
    <m/>
    <m/>
    <x v="3"/>
    <x v="22"/>
  </r>
  <r>
    <n v="25000"/>
    <n v="105"/>
    <x v="2"/>
    <x v="0"/>
    <s v="USD"/>
    <n v="1417195201"/>
    <n v="1414599601"/>
    <b v="1"/>
    <n v="17"/>
    <b v="0"/>
    <s v="publishing/translations"/>
    <m/>
    <m/>
    <x v="3"/>
    <x v="22"/>
  </r>
  <r>
    <n v="12000"/>
    <n v="15"/>
    <x v="2"/>
    <x v="13"/>
    <s v="EUR"/>
    <n v="1449914400"/>
    <n v="1445336607"/>
    <b v="0"/>
    <n v="3"/>
    <b v="0"/>
    <s v="publishing/translations"/>
    <m/>
    <m/>
    <x v="3"/>
    <x v="22"/>
  </r>
  <r>
    <n v="3000"/>
    <n v="15"/>
    <x v="2"/>
    <x v="0"/>
    <s v="USD"/>
    <n v="1407847978"/>
    <n v="1405687978"/>
    <b v="0"/>
    <n v="2"/>
    <b v="0"/>
    <s v="publishing/translations"/>
    <m/>
    <m/>
    <x v="3"/>
    <x v="22"/>
  </r>
  <r>
    <n v="1000"/>
    <n v="72"/>
    <x v="2"/>
    <x v="1"/>
    <s v="GBP"/>
    <n v="1447451756"/>
    <n v="1444856156"/>
    <b v="0"/>
    <n v="6"/>
    <b v="0"/>
    <s v="publishing/translations"/>
    <m/>
    <m/>
    <x v="3"/>
    <x v="22"/>
  </r>
  <r>
    <n v="4000"/>
    <n v="0"/>
    <x v="2"/>
    <x v="0"/>
    <s v="USD"/>
    <n v="1420085535"/>
    <n v="1414897935"/>
    <b v="0"/>
    <n v="0"/>
    <b v="0"/>
    <s v="publishing/translations"/>
    <m/>
    <m/>
    <x v="3"/>
    <x v="22"/>
  </r>
  <r>
    <n v="6000"/>
    <n v="1"/>
    <x v="2"/>
    <x v="13"/>
    <s v="EUR"/>
    <n v="1464939520"/>
    <n v="1461051520"/>
    <b v="0"/>
    <n v="1"/>
    <b v="0"/>
    <s v="publishing/translations"/>
    <m/>
    <m/>
    <x v="3"/>
    <x v="22"/>
  </r>
  <r>
    <n v="3000"/>
    <n v="7"/>
    <x v="2"/>
    <x v="1"/>
    <s v="GBP"/>
    <n v="1423185900"/>
    <n v="1420766700"/>
    <b v="0"/>
    <n v="3"/>
    <b v="0"/>
    <s v="publishing/translations"/>
    <m/>
    <m/>
    <x v="3"/>
    <x v="22"/>
  </r>
  <r>
    <n v="7000"/>
    <n v="320"/>
    <x v="2"/>
    <x v="0"/>
    <s v="USD"/>
    <n v="1417656699"/>
    <n v="1415064699"/>
    <b v="0"/>
    <n v="13"/>
    <b v="0"/>
    <s v="publishing/translations"/>
    <m/>
    <m/>
    <x v="3"/>
    <x v="22"/>
  </r>
  <r>
    <n v="2000"/>
    <n v="100"/>
    <x v="2"/>
    <x v="13"/>
    <s v="EUR"/>
    <n v="1455964170"/>
    <n v="1450780170"/>
    <b v="0"/>
    <n v="1"/>
    <b v="0"/>
    <s v="publishing/translations"/>
    <m/>
    <m/>
    <x v="3"/>
    <x v="22"/>
  </r>
  <r>
    <n v="500"/>
    <n v="1"/>
    <x v="2"/>
    <x v="0"/>
    <s v="USD"/>
    <n v="1483423467"/>
    <n v="1480831467"/>
    <b v="0"/>
    <n v="1"/>
    <b v="0"/>
    <s v="publishing/translations"/>
    <m/>
    <m/>
    <x v="3"/>
    <x v="22"/>
  </r>
  <r>
    <n v="4400"/>
    <n v="800"/>
    <x v="2"/>
    <x v="0"/>
    <s v="USD"/>
    <n v="1439741591"/>
    <n v="1436285591"/>
    <b v="0"/>
    <n v="9"/>
    <b v="0"/>
    <s v="publishing/translations"/>
    <m/>
    <m/>
    <x v="3"/>
    <x v="22"/>
  </r>
  <r>
    <n v="50000"/>
    <n v="0"/>
    <x v="2"/>
    <x v="0"/>
    <s v="USD"/>
    <n v="1448147619"/>
    <n v="1445552019"/>
    <b v="0"/>
    <n v="0"/>
    <b v="0"/>
    <s v="publishing/translations"/>
    <m/>
    <m/>
    <x v="3"/>
    <x v="22"/>
  </r>
  <r>
    <n v="4500"/>
    <n v="55"/>
    <x v="2"/>
    <x v="0"/>
    <s v="USD"/>
    <n v="1442315460"/>
    <n v="1439696174"/>
    <b v="0"/>
    <n v="2"/>
    <b v="0"/>
    <s v="publishing/translations"/>
    <m/>
    <m/>
    <x v="3"/>
    <x v="22"/>
  </r>
  <r>
    <n v="3000"/>
    <n v="6"/>
    <x v="2"/>
    <x v="3"/>
    <s v="EUR"/>
    <n v="1456397834"/>
    <n v="1453805834"/>
    <b v="0"/>
    <n v="1"/>
    <b v="0"/>
    <s v="publishing/translations"/>
    <m/>
    <m/>
    <x v="3"/>
    <x v="22"/>
  </r>
  <r>
    <n v="6300"/>
    <n v="445"/>
    <x v="2"/>
    <x v="0"/>
    <s v="USD"/>
    <n v="1476010619"/>
    <n v="1473418619"/>
    <b v="0"/>
    <n v="10"/>
    <b v="0"/>
    <s v="publishing/translations"/>
    <m/>
    <m/>
    <x v="3"/>
    <x v="22"/>
  </r>
  <r>
    <n v="110"/>
    <n v="3"/>
    <x v="2"/>
    <x v="0"/>
    <s v="USD"/>
    <n v="1467129686"/>
    <n v="1464969686"/>
    <b v="0"/>
    <n v="3"/>
    <b v="0"/>
    <s v="publishing/translations"/>
    <m/>
    <m/>
    <x v="3"/>
    <x v="22"/>
  </r>
  <r>
    <n v="200000"/>
    <n v="200"/>
    <x v="2"/>
    <x v="11"/>
    <s v="SEK"/>
    <n v="1423432709"/>
    <n v="1420840709"/>
    <b v="0"/>
    <n v="2"/>
    <b v="0"/>
    <s v="publishing/translations"/>
    <m/>
    <m/>
    <x v="3"/>
    <x v="22"/>
  </r>
  <r>
    <n v="25000"/>
    <n v="26"/>
    <x v="2"/>
    <x v="4"/>
    <s v="NZD"/>
    <n v="1474436704"/>
    <n v="1471844704"/>
    <b v="0"/>
    <n v="2"/>
    <b v="0"/>
    <s v="publishing/translations"/>
    <m/>
    <m/>
    <x v="3"/>
    <x v="22"/>
  </r>
  <r>
    <n v="30000"/>
    <n v="100"/>
    <x v="2"/>
    <x v="2"/>
    <s v="AUD"/>
    <n v="1451637531"/>
    <n v="1449045531"/>
    <b v="0"/>
    <n v="1"/>
    <b v="0"/>
    <s v="publishing/translations"/>
    <m/>
    <m/>
    <x v="3"/>
    <x v="22"/>
  </r>
  <r>
    <n v="7500"/>
    <n v="1527"/>
    <x v="2"/>
    <x v="0"/>
    <s v="USD"/>
    <n v="1479233602"/>
    <n v="1478106802"/>
    <b v="0"/>
    <n v="14"/>
    <b v="0"/>
    <s v="publishing/translations"/>
    <m/>
    <m/>
    <x v="3"/>
    <x v="22"/>
  </r>
  <r>
    <n v="13000"/>
    <n v="0"/>
    <x v="2"/>
    <x v="0"/>
    <s v="USD"/>
    <n v="1430276959"/>
    <n v="1427684959"/>
    <b v="0"/>
    <n v="0"/>
    <b v="0"/>
    <s v="publishing/translations"/>
    <m/>
    <m/>
    <x v="3"/>
    <x v="22"/>
  </r>
  <r>
    <n v="1000"/>
    <n v="0"/>
    <x v="2"/>
    <x v="12"/>
    <s v="EUR"/>
    <n v="1440408120"/>
    <n v="1435224120"/>
    <b v="0"/>
    <n v="0"/>
    <b v="0"/>
    <s v="publishing/translations"/>
    <m/>
    <m/>
    <x v="3"/>
    <x v="22"/>
  </r>
  <r>
    <n v="5000"/>
    <n v="419"/>
    <x v="2"/>
    <x v="12"/>
    <s v="EUR"/>
    <n v="1474230385"/>
    <n v="1471638385"/>
    <b v="0"/>
    <n v="4"/>
    <b v="0"/>
    <s v="publishing/translations"/>
    <m/>
    <m/>
    <x v="3"/>
    <x v="22"/>
  </r>
  <r>
    <n v="1000"/>
    <n v="45"/>
    <x v="2"/>
    <x v="3"/>
    <s v="EUR"/>
    <n v="1459584417"/>
    <n v="1456996017"/>
    <b v="0"/>
    <n v="3"/>
    <b v="0"/>
    <s v="publishing/translations"/>
    <m/>
    <m/>
    <x v="3"/>
    <x v="22"/>
  </r>
  <r>
    <n v="10000"/>
    <n v="0"/>
    <x v="2"/>
    <x v="0"/>
    <s v="USD"/>
    <n v="1428629242"/>
    <n v="1426037242"/>
    <b v="0"/>
    <n v="0"/>
    <b v="0"/>
    <s v="publishing/translations"/>
    <m/>
    <m/>
    <x v="3"/>
    <x v="22"/>
  </r>
  <r>
    <n v="5000"/>
    <n v="403"/>
    <x v="2"/>
    <x v="0"/>
    <s v="USD"/>
    <n v="1419017488"/>
    <n v="1416339088"/>
    <b v="0"/>
    <n v="5"/>
    <b v="0"/>
    <s v="publishing/translations"/>
    <m/>
    <m/>
    <x v="3"/>
    <x v="22"/>
  </r>
  <r>
    <n v="17000"/>
    <n v="5431"/>
    <x v="2"/>
    <x v="0"/>
    <s v="USD"/>
    <n v="1448517816"/>
    <n v="1445922216"/>
    <b v="0"/>
    <n v="47"/>
    <b v="0"/>
    <s v="publishing/translations"/>
    <m/>
    <m/>
    <x v="3"/>
    <x v="22"/>
  </r>
  <r>
    <n v="40000"/>
    <n v="0"/>
    <x v="2"/>
    <x v="0"/>
    <s v="USD"/>
    <n v="1437417828"/>
    <n v="1434825828"/>
    <b v="0"/>
    <n v="0"/>
    <b v="0"/>
    <s v="publishing/translations"/>
    <m/>
    <m/>
    <x v="3"/>
    <x v="22"/>
  </r>
  <r>
    <n v="12000"/>
    <n v="805"/>
    <x v="2"/>
    <x v="13"/>
    <s v="EUR"/>
    <n v="1481367600"/>
    <n v="1477839675"/>
    <b v="0"/>
    <n v="10"/>
    <b v="0"/>
    <s v="publishing/translations"/>
    <m/>
    <m/>
    <x v="3"/>
    <x v="22"/>
  </r>
  <r>
    <n v="82000"/>
    <n v="8190"/>
    <x v="2"/>
    <x v="8"/>
    <s v="DKK"/>
    <n v="1433775600"/>
    <n v="1431973478"/>
    <b v="0"/>
    <n v="11"/>
    <b v="0"/>
    <s v="publishing/translations"/>
    <m/>
    <m/>
    <x v="3"/>
    <x v="22"/>
  </r>
  <r>
    <n v="15000"/>
    <n v="15"/>
    <x v="2"/>
    <x v="13"/>
    <s v="EUR"/>
    <n v="1444589020"/>
    <n v="1441997020"/>
    <b v="0"/>
    <n v="2"/>
    <b v="0"/>
    <s v="publishing/translations"/>
    <m/>
    <m/>
    <x v="3"/>
    <x v="22"/>
  </r>
  <r>
    <n v="10000"/>
    <n v="77"/>
    <x v="2"/>
    <x v="12"/>
    <s v="EUR"/>
    <n v="1456043057"/>
    <n v="1453451057"/>
    <b v="0"/>
    <n v="2"/>
    <b v="0"/>
    <s v="publishing/translations"/>
    <m/>
    <m/>
    <x v="3"/>
    <x v="22"/>
  </r>
  <r>
    <n v="3000"/>
    <n v="807"/>
    <x v="2"/>
    <x v="0"/>
    <s v="USD"/>
    <n v="1405227540"/>
    <n v="1402058739"/>
    <b v="0"/>
    <n v="22"/>
    <b v="0"/>
    <s v="publishing/translations"/>
    <m/>
    <m/>
    <x v="3"/>
    <x v="22"/>
  </r>
  <r>
    <n v="20000"/>
    <n v="600"/>
    <x v="2"/>
    <x v="8"/>
    <s v="DKK"/>
    <n v="1461765300"/>
    <n v="1459198499"/>
    <b v="0"/>
    <n v="8"/>
    <b v="0"/>
    <s v="publishing/translations"/>
    <m/>
    <m/>
    <x v="3"/>
    <x v="22"/>
  </r>
  <r>
    <n v="2725"/>
    <n v="180"/>
    <x v="2"/>
    <x v="5"/>
    <s v="CAD"/>
    <n v="1425758101"/>
    <n v="1423166101"/>
    <b v="0"/>
    <n v="6"/>
    <b v="0"/>
    <s v="publishing/translations"/>
    <m/>
    <m/>
    <x v="3"/>
    <x v="22"/>
  </r>
  <r>
    <n v="13000"/>
    <n v="1"/>
    <x v="2"/>
    <x v="13"/>
    <s v="EUR"/>
    <n v="1464285463"/>
    <n v="1461693463"/>
    <b v="0"/>
    <n v="1"/>
    <b v="0"/>
    <s v="publishing/translations"/>
    <m/>
    <m/>
    <x v="3"/>
    <x v="22"/>
  </r>
  <r>
    <n v="180000"/>
    <n v="2020"/>
    <x v="2"/>
    <x v="1"/>
    <s v="GBP"/>
    <n v="1441995769"/>
    <n v="1436811769"/>
    <b v="0"/>
    <n v="3"/>
    <b v="0"/>
    <s v="publishing/translations"/>
    <m/>
    <m/>
    <x v="3"/>
    <x v="22"/>
  </r>
  <r>
    <n v="1500"/>
    <n v="0"/>
    <x v="2"/>
    <x v="0"/>
    <s v="USD"/>
    <n v="1464190158"/>
    <n v="1461598158"/>
    <b v="0"/>
    <n v="0"/>
    <b v="0"/>
    <s v="publishing/translations"/>
    <m/>
    <m/>
    <x v="3"/>
    <x v="22"/>
  </r>
  <r>
    <n v="13000"/>
    <n v="0"/>
    <x v="2"/>
    <x v="6"/>
    <s v="EUR"/>
    <n v="1483395209"/>
    <n v="1480803209"/>
    <b v="0"/>
    <n v="0"/>
    <b v="0"/>
    <s v="publishing/translations"/>
    <m/>
    <m/>
    <x v="3"/>
    <x v="22"/>
  </r>
  <r>
    <n v="4950"/>
    <n v="0"/>
    <x v="2"/>
    <x v="12"/>
    <s v="EUR"/>
    <n v="1442091462"/>
    <n v="1436907462"/>
    <b v="0"/>
    <n v="0"/>
    <b v="0"/>
    <s v="publishing/translations"/>
    <m/>
    <m/>
    <x v="3"/>
    <x v="22"/>
  </r>
  <r>
    <n v="130000"/>
    <n v="0"/>
    <x v="2"/>
    <x v="12"/>
    <s v="EUR"/>
    <n v="1434286855"/>
    <n v="1431694855"/>
    <b v="0"/>
    <n v="0"/>
    <b v="0"/>
    <s v="publishing/translations"/>
    <m/>
    <m/>
    <x v="3"/>
    <x v="22"/>
  </r>
  <r>
    <n v="900"/>
    <n v="0"/>
    <x v="2"/>
    <x v="13"/>
    <s v="EUR"/>
    <n v="1461235478"/>
    <n v="1459507478"/>
    <b v="0"/>
    <n v="0"/>
    <b v="0"/>
    <s v="publishing/translations"/>
    <m/>
    <m/>
    <x v="3"/>
    <x v="22"/>
  </r>
  <r>
    <n v="500000"/>
    <n v="75"/>
    <x v="2"/>
    <x v="0"/>
    <s v="USD"/>
    <n v="1467999134"/>
    <n v="1465407134"/>
    <b v="0"/>
    <n v="3"/>
    <b v="0"/>
    <s v="publishing/translations"/>
    <m/>
    <m/>
    <x v="3"/>
    <x v="22"/>
  </r>
  <r>
    <n v="200000"/>
    <n v="0"/>
    <x v="2"/>
    <x v="2"/>
    <s v="AUD"/>
    <n v="1432272300"/>
    <n v="1429655318"/>
    <b v="0"/>
    <n v="0"/>
    <b v="0"/>
    <s v="publishing/translations"/>
    <m/>
    <m/>
    <x v="3"/>
    <x v="22"/>
  </r>
  <r>
    <n v="8888"/>
    <n v="0"/>
    <x v="2"/>
    <x v="0"/>
    <s v="USD"/>
    <n v="1431286105"/>
    <n v="1427138905"/>
    <b v="0"/>
    <n v="0"/>
    <b v="0"/>
    <s v="publishing/translations"/>
    <m/>
    <m/>
    <x v="3"/>
    <x v="22"/>
  </r>
  <r>
    <n v="100000"/>
    <n v="1"/>
    <x v="2"/>
    <x v="0"/>
    <s v="USD"/>
    <n v="1455941197"/>
    <n v="1453349197"/>
    <b v="0"/>
    <n v="1"/>
    <b v="0"/>
    <s v="publishing/translations"/>
    <m/>
    <m/>
    <x v="3"/>
    <x v="22"/>
  </r>
  <r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m/>
    <m/>
    <x v="3"/>
    <x v="23"/>
  </r>
  <r>
    <n v="4000"/>
    <n v="4340.7"/>
    <x v="0"/>
    <x v="0"/>
    <s v="USD"/>
    <n v="1365609271"/>
    <n v="1363017271"/>
    <b v="1"/>
    <n v="150"/>
    <b v="1"/>
    <s v="publishing/radio &amp; podcasts"/>
    <m/>
    <m/>
    <x v="3"/>
    <x v="23"/>
  </r>
  <r>
    <n v="600"/>
    <n v="886"/>
    <x v="0"/>
    <x v="0"/>
    <s v="USD"/>
    <n v="1365367938"/>
    <n v="1361483538"/>
    <b v="1"/>
    <n v="25"/>
    <b v="1"/>
    <s v="publishing/radio &amp; podcasts"/>
    <m/>
    <m/>
    <x v="3"/>
    <x v="23"/>
  </r>
  <r>
    <n v="5000"/>
    <n v="8160"/>
    <x v="0"/>
    <x v="0"/>
    <s v="USD"/>
    <n v="1361029958"/>
    <n v="1358437958"/>
    <b v="1"/>
    <n v="234"/>
    <b v="1"/>
    <s v="publishing/radio &amp; podcasts"/>
    <m/>
    <m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m/>
    <m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m/>
    <m/>
    <x v="3"/>
    <x v="23"/>
  </r>
  <r>
    <n v="40000"/>
    <n v="46032"/>
    <x v="0"/>
    <x v="0"/>
    <s v="USD"/>
    <n v="1332699285"/>
    <n v="1327518885"/>
    <b v="1"/>
    <n v="600"/>
    <b v="1"/>
    <s v="publishing/radio &amp; podcasts"/>
    <m/>
    <m/>
    <x v="3"/>
    <x v="23"/>
  </r>
  <r>
    <n v="9500"/>
    <n v="9725"/>
    <x v="0"/>
    <x v="0"/>
    <s v="USD"/>
    <n v="1307838049"/>
    <n v="1302654049"/>
    <b v="1"/>
    <n v="293"/>
    <b v="1"/>
    <s v="publishing/radio &amp; podcasts"/>
    <m/>
    <m/>
    <x v="3"/>
    <x v="23"/>
  </r>
  <r>
    <n v="44250"/>
    <n v="47978"/>
    <x v="0"/>
    <x v="0"/>
    <s v="USD"/>
    <n v="1360938109"/>
    <n v="1358346109"/>
    <b v="1"/>
    <n v="321"/>
    <b v="1"/>
    <s v="publishing/radio &amp; podcasts"/>
    <m/>
    <m/>
    <x v="3"/>
    <x v="23"/>
  </r>
  <r>
    <n v="1500"/>
    <n v="1877"/>
    <x v="0"/>
    <x v="0"/>
    <s v="USD"/>
    <n v="1356724263"/>
    <n v="1354909863"/>
    <b v="1"/>
    <n v="81"/>
    <b v="1"/>
    <s v="publishing/radio &amp; podcasts"/>
    <m/>
    <m/>
    <x v="3"/>
    <x v="23"/>
  </r>
  <r>
    <n v="32000"/>
    <n v="33229"/>
    <x v="0"/>
    <x v="0"/>
    <s v="USD"/>
    <n v="1428620334"/>
    <n v="1426028334"/>
    <b v="1"/>
    <n v="343"/>
    <b v="1"/>
    <s v="publishing/radio &amp; podcasts"/>
    <m/>
    <m/>
    <x v="3"/>
    <x v="23"/>
  </r>
  <r>
    <n v="25000"/>
    <n v="34676"/>
    <x v="0"/>
    <x v="0"/>
    <s v="USD"/>
    <n v="1381928503"/>
    <n v="1379336503"/>
    <b v="1"/>
    <n v="336"/>
    <b v="1"/>
    <s v="publishing/radio &amp; podcasts"/>
    <m/>
    <m/>
    <x v="3"/>
    <x v="23"/>
  </r>
  <r>
    <n v="1500"/>
    <n v="1807.74"/>
    <x v="0"/>
    <x v="0"/>
    <s v="USD"/>
    <n v="1330644639"/>
    <n v="1328052639"/>
    <b v="1"/>
    <n v="47"/>
    <b v="1"/>
    <s v="publishing/radio &amp; podcasts"/>
    <m/>
    <m/>
    <x v="3"/>
    <x v="23"/>
  </r>
  <r>
    <n v="3000"/>
    <n v="3368"/>
    <x v="0"/>
    <x v="0"/>
    <s v="USD"/>
    <n v="1379093292"/>
    <n v="1376501292"/>
    <b v="1"/>
    <n v="76"/>
    <b v="1"/>
    <s v="publishing/radio &amp; podcasts"/>
    <m/>
    <m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m/>
    <m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m/>
    <m/>
    <x v="3"/>
    <x v="23"/>
  </r>
  <r>
    <n v="30000"/>
    <n v="33393"/>
    <x v="0"/>
    <x v="0"/>
    <s v="USD"/>
    <n v="1324609200"/>
    <n v="1319467604"/>
    <b v="1"/>
    <n v="369"/>
    <b v="1"/>
    <s v="publishing/radio &amp; podcasts"/>
    <m/>
    <m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m/>
    <m/>
    <x v="3"/>
    <x v="23"/>
  </r>
  <r>
    <n v="1600"/>
    <n v="2198"/>
    <x v="0"/>
    <x v="0"/>
    <s v="USD"/>
    <n v="1399694340"/>
    <n v="1398448389"/>
    <b v="1"/>
    <n v="71"/>
    <b v="1"/>
    <s v="publishing/radio &amp; podcasts"/>
    <m/>
    <m/>
    <x v="3"/>
    <x v="23"/>
  </r>
  <r>
    <n v="50000"/>
    <n v="58520.2"/>
    <x v="0"/>
    <x v="0"/>
    <s v="USD"/>
    <n v="1374858000"/>
    <n v="1373408699"/>
    <b v="1"/>
    <n v="635"/>
    <b v="1"/>
    <s v="publishing/radio &amp; podcasts"/>
    <m/>
    <m/>
    <x v="3"/>
    <x v="23"/>
  </r>
  <r>
    <n v="5000"/>
    <n v="105"/>
    <x v="2"/>
    <x v="5"/>
    <s v="CAD"/>
    <n v="1383430145"/>
    <n v="1380838145"/>
    <b v="0"/>
    <n v="6"/>
    <b v="0"/>
    <s v="publishing/fiction"/>
    <m/>
    <m/>
    <x v="3"/>
    <x v="10"/>
  </r>
  <r>
    <n v="5000"/>
    <n v="5"/>
    <x v="2"/>
    <x v="0"/>
    <s v="USD"/>
    <n v="1347004260"/>
    <n v="1345062936"/>
    <b v="0"/>
    <n v="1"/>
    <b v="0"/>
    <s v="publishing/fiction"/>
    <m/>
    <m/>
    <x v="3"/>
    <x v="10"/>
  </r>
  <r>
    <n v="7000"/>
    <n v="50"/>
    <x v="2"/>
    <x v="0"/>
    <s v="USD"/>
    <n v="1469162275"/>
    <n v="1467002275"/>
    <b v="0"/>
    <n v="2"/>
    <b v="0"/>
    <s v="publishing/fiction"/>
    <m/>
    <m/>
    <x v="3"/>
    <x v="10"/>
  </r>
  <r>
    <n v="2000"/>
    <n v="0"/>
    <x v="2"/>
    <x v="0"/>
    <s v="USD"/>
    <n v="1342882260"/>
    <n v="1337834963"/>
    <b v="0"/>
    <n v="0"/>
    <b v="0"/>
    <s v="publishing/fiction"/>
    <m/>
    <m/>
    <x v="3"/>
    <x v="10"/>
  </r>
  <r>
    <n v="6700"/>
    <n v="150"/>
    <x v="2"/>
    <x v="0"/>
    <s v="USD"/>
    <n v="1434827173"/>
    <n v="1430939173"/>
    <b v="0"/>
    <n v="3"/>
    <b v="0"/>
    <s v="publishing/fiction"/>
    <m/>
    <m/>
    <x v="3"/>
    <x v="10"/>
  </r>
  <r>
    <n v="20000"/>
    <n v="48"/>
    <x v="2"/>
    <x v="0"/>
    <s v="USD"/>
    <n v="1425009761"/>
    <n v="1422417761"/>
    <b v="0"/>
    <n v="3"/>
    <b v="0"/>
    <s v="publishing/fiction"/>
    <m/>
    <m/>
    <x v="3"/>
    <x v="10"/>
  </r>
  <r>
    <n v="10000"/>
    <n v="0"/>
    <x v="2"/>
    <x v="0"/>
    <s v="USD"/>
    <n v="1470175271"/>
    <n v="1467583271"/>
    <b v="0"/>
    <n v="0"/>
    <b v="0"/>
    <s v="publishing/fiction"/>
    <m/>
    <m/>
    <x v="3"/>
    <x v="10"/>
  </r>
  <r>
    <n v="15000"/>
    <n v="360"/>
    <x v="2"/>
    <x v="2"/>
    <s v="AUD"/>
    <n v="1388928660"/>
    <n v="1386336660"/>
    <b v="0"/>
    <n v="6"/>
    <b v="0"/>
    <s v="publishing/fiction"/>
    <m/>
    <m/>
    <x v="3"/>
    <x v="10"/>
  </r>
  <r>
    <n v="5000"/>
    <n v="0"/>
    <x v="2"/>
    <x v="0"/>
    <s v="USD"/>
    <n v="1352994052"/>
    <n v="1350398452"/>
    <b v="0"/>
    <n v="0"/>
    <b v="0"/>
    <s v="publishing/fiction"/>
    <m/>
    <m/>
    <x v="3"/>
    <x v="10"/>
  </r>
  <r>
    <n v="2900"/>
    <n v="895"/>
    <x v="2"/>
    <x v="0"/>
    <s v="USD"/>
    <n v="1380720474"/>
    <n v="1378214874"/>
    <b v="0"/>
    <n v="19"/>
    <b v="0"/>
    <s v="publishing/fiction"/>
    <m/>
    <m/>
    <x v="3"/>
    <x v="10"/>
  </r>
  <r>
    <n v="1200"/>
    <n v="100"/>
    <x v="2"/>
    <x v="0"/>
    <s v="USD"/>
    <n v="1424014680"/>
    <n v="1418922443"/>
    <b v="0"/>
    <n v="1"/>
    <b v="0"/>
    <s v="publishing/fiction"/>
    <m/>
    <m/>
    <x v="3"/>
    <x v="10"/>
  </r>
  <r>
    <n v="4000"/>
    <n v="30"/>
    <x v="2"/>
    <x v="0"/>
    <s v="USD"/>
    <n v="1308431646"/>
    <n v="1305839646"/>
    <b v="0"/>
    <n v="2"/>
    <b v="0"/>
    <s v="publishing/fiction"/>
    <m/>
    <m/>
    <x v="3"/>
    <x v="10"/>
  </r>
  <r>
    <n v="2400"/>
    <n v="0"/>
    <x v="2"/>
    <x v="0"/>
    <s v="USD"/>
    <n v="1371415675"/>
    <n v="1368823675"/>
    <b v="0"/>
    <n v="0"/>
    <b v="0"/>
    <s v="publishing/fiction"/>
    <m/>
    <m/>
    <x v="3"/>
    <x v="10"/>
  </r>
  <r>
    <n v="5000"/>
    <n v="445"/>
    <x v="2"/>
    <x v="0"/>
    <s v="USD"/>
    <n v="1428075480"/>
    <n v="1425489613"/>
    <b v="0"/>
    <n v="11"/>
    <b v="0"/>
    <s v="publishing/fiction"/>
    <m/>
    <m/>
    <x v="3"/>
    <x v="10"/>
  </r>
  <r>
    <n v="2000"/>
    <n v="0"/>
    <x v="2"/>
    <x v="0"/>
    <s v="USD"/>
    <n v="1314471431"/>
    <n v="1311879431"/>
    <b v="0"/>
    <n v="0"/>
    <b v="0"/>
    <s v="publishing/fiction"/>
    <m/>
    <m/>
    <x v="3"/>
    <x v="10"/>
  </r>
  <r>
    <n v="1500"/>
    <n v="0"/>
    <x v="2"/>
    <x v="0"/>
    <s v="USD"/>
    <n v="1410866659"/>
    <n v="1405682659"/>
    <b v="0"/>
    <n v="0"/>
    <b v="0"/>
    <s v="publishing/fiction"/>
    <m/>
    <m/>
    <x v="3"/>
    <x v="10"/>
  </r>
  <r>
    <n v="15000"/>
    <n v="1"/>
    <x v="2"/>
    <x v="0"/>
    <s v="USD"/>
    <n v="1375299780"/>
    <n v="1371655522"/>
    <b v="0"/>
    <n v="1"/>
    <b v="0"/>
    <s v="publishing/fiction"/>
    <m/>
    <m/>
    <x v="3"/>
    <x v="10"/>
  </r>
  <r>
    <n v="3000"/>
    <n v="57"/>
    <x v="2"/>
    <x v="0"/>
    <s v="USD"/>
    <n v="1409787378"/>
    <n v="1405899378"/>
    <b v="0"/>
    <n v="3"/>
    <b v="0"/>
    <s v="publishing/fiction"/>
    <m/>
    <m/>
    <x v="3"/>
    <x v="10"/>
  </r>
  <r>
    <n v="2000"/>
    <n v="5"/>
    <x v="2"/>
    <x v="0"/>
    <s v="USD"/>
    <n v="1470355833"/>
    <n v="1465171833"/>
    <b v="0"/>
    <n v="1"/>
    <b v="0"/>
    <s v="publishing/fiction"/>
    <m/>
    <m/>
    <x v="3"/>
    <x v="10"/>
  </r>
  <r>
    <n v="2800"/>
    <n v="701"/>
    <x v="2"/>
    <x v="0"/>
    <s v="USD"/>
    <n v="1367444557"/>
    <n v="1364852557"/>
    <b v="0"/>
    <n v="15"/>
    <b v="0"/>
    <s v="publishing/fiction"/>
    <m/>
    <m/>
    <x v="3"/>
    <x v="10"/>
  </r>
  <r>
    <n v="52000"/>
    <n v="86492"/>
    <x v="0"/>
    <x v="5"/>
    <s v="CAD"/>
    <n v="1436364023"/>
    <n v="1433772023"/>
    <b v="1"/>
    <n v="885"/>
    <b v="1"/>
    <s v="photography/photobooks"/>
    <m/>
    <m/>
    <x v="8"/>
    <x v="20"/>
  </r>
  <r>
    <n v="22000"/>
    <n v="22318"/>
    <x v="0"/>
    <x v="1"/>
    <s v="GBP"/>
    <n v="1458943200"/>
    <n v="1456491680"/>
    <b v="1"/>
    <n v="329"/>
    <b v="1"/>
    <s v="photography/photobooks"/>
    <m/>
    <m/>
    <x v="8"/>
    <x v="20"/>
  </r>
  <r>
    <n v="3750"/>
    <n v="4045.93"/>
    <x v="0"/>
    <x v="18"/>
    <s v="EUR"/>
    <n v="1477210801"/>
    <n v="1472026801"/>
    <b v="1"/>
    <n v="71"/>
    <b v="1"/>
    <s v="photography/photobooks"/>
    <m/>
    <m/>
    <x v="8"/>
    <x v="20"/>
  </r>
  <r>
    <n v="6500"/>
    <n v="18066"/>
    <x v="0"/>
    <x v="1"/>
    <s v="GBP"/>
    <n v="1402389180"/>
    <n v="1399996024"/>
    <b v="1"/>
    <n v="269"/>
    <b v="1"/>
    <s v="photography/photobooks"/>
    <m/>
    <m/>
    <x v="8"/>
    <x v="20"/>
  </r>
  <r>
    <n v="16000"/>
    <n v="16573"/>
    <x v="0"/>
    <x v="12"/>
    <s v="EUR"/>
    <n v="1458676860"/>
    <n v="1455446303"/>
    <b v="1"/>
    <n v="345"/>
    <b v="1"/>
    <s v="photography/photobooks"/>
    <m/>
    <m/>
    <x v="8"/>
    <x v="20"/>
  </r>
  <r>
    <n v="1500"/>
    <n v="1671"/>
    <x v="0"/>
    <x v="1"/>
    <s v="GBP"/>
    <n v="1406227904"/>
    <n v="1403635904"/>
    <b v="1"/>
    <n v="43"/>
    <b v="1"/>
    <s v="photography/photobooks"/>
    <m/>
    <m/>
    <x v="8"/>
    <x v="20"/>
  </r>
  <r>
    <n v="1200"/>
    <n v="2580"/>
    <x v="0"/>
    <x v="0"/>
    <s v="USD"/>
    <n v="1273911000"/>
    <n v="1268822909"/>
    <b v="1"/>
    <n v="33"/>
    <b v="1"/>
    <s v="photography/photobooks"/>
    <m/>
    <m/>
    <x v="8"/>
    <x v="20"/>
  </r>
  <r>
    <n v="18500"/>
    <n v="20491"/>
    <x v="0"/>
    <x v="0"/>
    <s v="USD"/>
    <n v="1403880281"/>
    <n v="1401201881"/>
    <b v="1"/>
    <n v="211"/>
    <b v="1"/>
    <s v="photography/photobooks"/>
    <m/>
    <m/>
    <x v="8"/>
    <x v="20"/>
  </r>
  <r>
    <n v="17500"/>
    <n v="21637.22"/>
    <x v="0"/>
    <x v="12"/>
    <s v="EUR"/>
    <n v="1487113140"/>
    <n v="1484570885"/>
    <b v="1"/>
    <n v="196"/>
    <b v="1"/>
    <s v="photography/photobooks"/>
    <m/>
    <m/>
    <x v="8"/>
    <x v="20"/>
  </r>
  <r>
    <n v="16000"/>
    <n v="16165.6"/>
    <x v="0"/>
    <x v="1"/>
    <s v="GBP"/>
    <n v="1405761278"/>
    <n v="1403169278"/>
    <b v="1"/>
    <n v="405"/>
    <b v="1"/>
    <s v="photography/photobooks"/>
    <m/>
    <m/>
    <x v="8"/>
    <x v="20"/>
  </r>
  <r>
    <n v="14000"/>
    <n v="15651"/>
    <x v="0"/>
    <x v="0"/>
    <s v="USD"/>
    <n v="1447858804"/>
    <n v="1445263204"/>
    <b v="1"/>
    <n v="206"/>
    <b v="1"/>
    <s v="photography/photobooks"/>
    <m/>
    <m/>
    <x v="8"/>
    <x v="20"/>
  </r>
  <r>
    <n v="3500"/>
    <n v="19557"/>
    <x v="0"/>
    <x v="0"/>
    <s v="USD"/>
    <n v="1486311939"/>
    <n v="1483719939"/>
    <b v="1"/>
    <n v="335"/>
    <b v="1"/>
    <s v="photography/photobooks"/>
    <m/>
    <m/>
    <x v="8"/>
    <x v="20"/>
  </r>
  <r>
    <n v="8000"/>
    <n v="12001.5"/>
    <x v="0"/>
    <x v="1"/>
    <s v="GBP"/>
    <n v="1405523866"/>
    <n v="1402931866"/>
    <b v="1"/>
    <n v="215"/>
    <b v="1"/>
    <s v="photography/photobooks"/>
    <m/>
    <m/>
    <x v="8"/>
    <x v="20"/>
  </r>
  <r>
    <n v="25000"/>
    <n v="26619"/>
    <x v="0"/>
    <x v="0"/>
    <s v="USD"/>
    <n v="1443363640"/>
    <n v="1439907640"/>
    <b v="1"/>
    <n v="176"/>
    <b v="1"/>
    <s v="photography/photobooks"/>
    <m/>
    <m/>
    <x v="8"/>
    <x v="20"/>
  </r>
  <r>
    <n v="300000"/>
    <n v="471567"/>
    <x v="0"/>
    <x v="10"/>
    <s v="NOK"/>
    <n v="1458104697"/>
    <n v="1455516297"/>
    <b v="1"/>
    <n v="555"/>
    <b v="1"/>
    <s v="photography/photobooks"/>
    <m/>
    <m/>
    <x v="8"/>
    <x v="20"/>
  </r>
  <r>
    <n v="17000"/>
    <n v="18472"/>
    <x v="0"/>
    <x v="0"/>
    <s v="USD"/>
    <n v="1475762400"/>
    <n v="1473160292"/>
    <b v="1"/>
    <n v="116"/>
    <b v="1"/>
    <s v="photography/photobooks"/>
    <m/>
    <m/>
    <x v="8"/>
    <x v="20"/>
  </r>
  <r>
    <n v="15000"/>
    <n v="24297"/>
    <x v="0"/>
    <x v="0"/>
    <s v="USD"/>
    <n v="1417845600"/>
    <n v="1415194553"/>
    <b v="1"/>
    <n v="615"/>
    <b v="1"/>
    <s v="photography/photobooks"/>
    <m/>
    <m/>
    <x v="8"/>
    <x v="20"/>
  </r>
  <r>
    <n v="15000"/>
    <n v="30805"/>
    <x v="0"/>
    <x v="0"/>
    <s v="USD"/>
    <n v="1401565252"/>
    <n v="1398973252"/>
    <b v="1"/>
    <n v="236"/>
    <b v="1"/>
    <s v="photography/photobooks"/>
    <m/>
    <m/>
    <x v="8"/>
    <x v="20"/>
  </r>
  <r>
    <n v="9000"/>
    <n v="9302.75"/>
    <x v="0"/>
    <x v="0"/>
    <s v="USD"/>
    <n v="1403301540"/>
    <n v="1400867283"/>
    <b v="1"/>
    <n v="145"/>
    <b v="1"/>
    <s v="photography/photobooks"/>
    <m/>
    <m/>
    <x v="8"/>
    <x v="20"/>
  </r>
  <r>
    <n v="18000"/>
    <n v="18625"/>
    <x v="0"/>
    <x v="0"/>
    <s v="USD"/>
    <n v="1418961600"/>
    <n v="1415824513"/>
    <b v="1"/>
    <n v="167"/>
    <b v="1"/>
    <s v="photography/photobooks"/>
    <m/>
    <m/>
    <x v="8"/>
    <x v="20"/>
  </r>
  <r>
    <n v="37500"/>
    <n v="40055"/>
    <x v="0"/>
    <x v="0"/>
    <s v="USD"/>
    <n v="1465272091"/>
    <n v="1462248091"/>
    <b v="1"/>
    <n v="235"/>
    <b v="1"/>
    <s v="photography/photobooks"/>
    <m/>
    <m/>
    <x v="8"/>
    <x v="20"/>
  </r>
  <r>
    <n v="43500"/>
    <n v="60450.1"/>
    <x v="0"/>
    <x v="0"/>
    <s v="USD"/>
    <n v="1413575739"/>
    <n v="1410983739"/>
    <b v="1"/>
    <n v="452"/>
    <b v="1"/>
    <s v="photography/photobooks"/>
    <m/>
    <m/>
    <x v="8"/>
    <x v="20"/>
  </r>
  <r>
    <n v="18500"/>
    <n v="23096"/>
    <x v="0"/>
    <x v="0"/>
    <s v="USD"/>
    <n v="1419292800"/>
    <n v="1416592916"/>
    <b v="1"/>
    <n v="241"/>
    <b v="1"/>
    <s v="photography/photobooks"/>
    <m/>
    <m/>
    <x v="8"/>
    <x v="20"/>
  </r>
  <r>
    <n v="3000"/>
    <n v="6210"/>
    <x v="0"/>
    <x v="11"/>
    <s v="SEK"/>
    <n v="1487592090"/>
    <n v="1485000090"/>
    <b v="1"/>
    <n v="28"/>
    <b v="1"/>
    <s v="photography/photobooks"/>
    <m/>
    <m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m/>
    <m/>
    <x v="8"/>
    <x v="20"/>
  </r>
  <r>
    <n v="23000"/>
    <n v="27675"/>
    <x v="0"/>
    <x v="0"/>
    <s v="USD"/>
    <n v="1453185447"/>
    <n v="1448951847"/>
    <b v="1"/>
    <n v="280"/>
    <b v="1"/>
    <s v="photography/photobooks"/>
    <m/>
    <m/>
    <x v="8"/>
    <x v="20"/>
  </r>
  <r>
    <n v="3500"/>
    <n v="3865.55"/>
    <x v="0"/>
    <x v="0"/>
    <s v="USD"/>
    <n v="1489497886"/>
    <n v="1487082286"/>
    <b v="1"/>
    <n v="70"/>
    <b v="1"/>
    <s v="photography/photobooks"/>
    <m/>
    <m/>
    <x v="8"/>
    <x v="20"/>
  </r>
  <r>
    <n v="3000"/>
    <n v="8447"/>
    <x v="0"/>
    <x v="0"/>
    <s v="USD"/>
    <n v="1485907200"/>
    <n v="1483292122"/>
    <b v="1"/>
    <n v="160"/>
    <b v="1"/>
    <s v="photography/photobooks"/>
    <m/>
    <m/>
    <x v="8"/>
    <x v="20"/>
  </r>
  <r>
    <n v="19000"/>
    <n v="19129"/>
    <x v="0"/>
    <x v="0"/>
    <s v="USD"/>
    <n v="1426773920"/>
    <n v="1424185520"/>
    <b v="1"/>
    <n v="141"/>
    <b v="1"/>
    <s v="photography/photobooks"/>
    <m/>
    <m/>
    <x v="8"/>
    <x v="20"/>
  </r>
  <r>
    <n v="35000"/>
    <n v="47189"/>
    <x v="0"/>
    <x v="0"/>
    <s v="USD"/>
    <n v="1445624695"/>
    <n v="1443464695"/>
    <b v="1"/>
    <n v="874"/>
    <b v="1"/>
    <s v="photography/photobooks"/>
    <m/>
    <m/>
    <x v="8"/>
    <x v="20"/>
  </r>
  <r>
    <n v="2350"/>
    <n v="4135"/>
    <x v="0"/>
    <x v="0"/>
    <s v="USD"/>
    <n v="1417402800"/>
    <n v="1414610126"/>
    <b v="1"/>
    <n v="73"/>
    <b v="1"/>
    <s v="photography/photobooks"/>
    <m/>
    <m/>
    <x v="8"/>
    <x v="20"/>
  </r>
  <r>
    <n v="5000"/>
    <n v="24201"/>
    <x v="0"/>
    <x v="2"/>
    <s v="AUD"/>
    <n v="1455548400"/>
    <n v="1453461865"/>
    <b v="1"/>
    <n v="294"/>
    <b v="1"/>
    <s v="photography/photobooks"/>
    <m/>
    <m/>
    <x v="8"/>
    <x v="20"/>
  </r>
  <r>
    <n v="45000"/>
    <n v="65313"/>
    <x v="0"/>
    <x v="0"/>
    <s v="USD"/>
    <n v="1462161540"/>
    <n v="1457913777"/>
    <b v="1"/>
    <n v="740"/>
    <b v="1"/>
    <s v="photography/photobooks"/>
    <m/>
    <m/>
    <x v="8"/>
    <x v="20"/>
  </r>
  <r>
    <n v="7500"/>
    <n v="31330"/>
    <x v="0"/>
    <x v="0"/>
    <s v="USD"/>
    <n v="1441383062"/>
    <n v="1438791062"/>
    <b v="1"/>
    <n v="369"/>
    <b v="1"/>
    <s v="photography/photobooks"/>
    <m/>
    <m/>
    <x v="8"/>
    <x v="20"/>
  </r>
  <r>
    <n v="4000"/>
    <n v="5297"/>
    <x v="0"/>
    <x v="0"/>
    <s v="USD"/>
    <n v="1464040800"/>
    <n v="1461527631"/>
    <b v="1"/>
    <n v="110"/>
    <b v="1"/>
    <s v="photography/photobooks"/>
    <m/>
    <m/>
    <x v="8"/>
    <x v="20"/>
  </r>
  <r>
    <n v="12000"/>
    <n v="30037.01"/>
    <x v="0"/>
    <x v="0"/>
    <s v="USD"/>
    <n v="1440702910"/>
    <n v="1438110910"/>
    <b v="1"/>
    <n v="455"/>
    <b v="1"/>
    <s v="photography/photobooks"/>
    <m/>
    <m/>
    <x v="8"/>
    <x v="20"/>
  </r>
  <r>
    <n v="12000"/>
    <n v="21588"/>
    <x v="0"/>
    <x v="12"/>
    <s v="EUR"/>
    <n v="1470506400"/>
    <n v="1467358427"/>
    <b v="1"/>
    <n v="224"/>
    <b v="1"/>
    <s v="photography/photobooks"/>
    <m/>
    <m/>
    <x v="8"/>
    <x v="20"/>
  </r>
  <r>
    <n v="7000"/>
    <n v="7184"/>
    <x v="0"/>
    <x v="0"/>
    <s v="USD"/>
    <n v="1421952370"/>
    <n v="1418064370"/>
    <b v="1"/>
    <n v="46"/>
    <b v="1"/>
    <s v="photography/photobooks"/>
    <m/>
    <m/>
    <x v="8"/>
    <x v="20"/>
  </r>
  <r>
    <n v="20000"/>
    <n v="27197.22"/>
    <x v="0"/>
    <x v="0"/>
    <s v="USD"/>
    <n v="1483481019"/>
    <n v="1480629819"/>
    <b v="0"/>
    <n v="284"/>
    <b v="1"/>
    <s v="photography/photobooks"/>
    <m/>
    <m/>
    <x v="8"/>
    <x v="20"/>
  </r>
  <r>
    <n v="15000"/>
    <n v="17680"/>
    <x v="0"/>
    <x v="0"/>
    <s v="USD"/>
    <n v="1416964500"/>
    <n v="1414368616"/>
    <b v="1"/>
    <n v="98"/>
    <b v="1"/>
    <s v="photography/photobooks"/>
    <m/>
    <m/>
    <x v="8"/>
    <x v="20"/>
  </r>
  <r>
    <n v="18000"/>
    <n v="6"/>
    <x v="2"/>
    <x v="0"/>
    <s v="USD"/>
    <n v="1420045538"/>
    <n v="1417453538"/>
    <b v="0"/>
    <n v="2"/>
    <b v="0"/>
    <s v="photography/nature"/>
    <m/>
    <m/>
    <x v="8"/>
    <x v="24"/>
  </r>
  <r>
    <n v="500"/>
    <n v="20"/>
    <x v="2"/>
    <x v="5"/>
    <s v="CAD"/>
    <n v="1435708500"/>
    <n v="1434412500"/>
    <b v="0"/>
    <n v="1"/>
    <b v="0"/>
    <s v="photography/nature"/>
    <m/>
    <m/>
    <x v="8"/>
    <x v="24"/>
  </r>
  <r>
    <n v="2250"/>
    <n v="10"/>
    <x v="2"/>
    <x v="0"/>
    <s v="USD"/>
    <n v="1416662034"/>
    <n v="1414066434"/>
    <b v="0"/>
    <n v="1"/>
    <b v="0"/>
    <s v="photography/nature"/>
    <m/>
    <m/>
    <x v="8"/>
    <x v="24"/>
  </r>
  <r>
    <n v="1000"/>
    <n v="0"/>
    <x v="2"/>
    <x v="0"/>
    <s v="USD"/>
    <n v="1427847480"/>
    <n v="1424222024"/>
    <b v="0"/>
    <n v="0"/>
    <b v="0"/>
    <s v="photography/nature"/>
    <m/>
    <m/>
    <x v="8"/>
    <x v="24"/>
  </r>
  <r>
    <n v="3000"/>
    <n v="1"/>
    <x v="2"/>
    <x v="0"/>
    <s v="USD"/>
    <n v="1425330960"/>
    <n v="1422393234"/>
    <b v="0"/>
    <n v="1"/>
    <b v="0"/>
    <s v="photography/nature"/>
    <m/>
    <m/>
    <x v="8"/>
    <x v="24"/>
  </r>
  <r>
    <n v="1000"/>
    <n v="289"/>
    <x v="2"/>
    <x v="1"/>
    <s v="GBP"/>
    <n v="1410930399"/>
    <n v="1405746399"/>
    <b v="0"/>
    <n v="11"/>
    <b v="0"/>
    <s v="photography/nature"/>
    <m/>
    <m/>
    <x v="8"/>
    <x v="24"/>
  </r>
  <r>
    <n v="20"/>
    <n v="0"/>
    <x v="2"/>
    <x v="0"/>
    <s v="USD"/>
    <n v="1487844882"/>
    <n v="1487240082"/>
    <b v="0"/>
    <n v="0"/>
    <b v="0"/>
    <s v="photography/nature"/>
    <m/>
    <m/>
    <x v="8"/>
    <x v="24"/>
  </r>
  <r>
    <n v="700"/>
    <n v="60"/>
    <x v="2"/>
    <x v="0"/>
    <s v="USD"/>
    <n v="1447020620"/>
    <n v="1444425020"/>
    <b v="0"/>
    <n v="1"/>
    <b v="0"/>
    <s v="photography/nature"/>
    <m/>
    <m/>
    <x v="8"/>
    <x v="24"/>
  </r>
  <r>
    <n v="500"/>
    <n v="170"/>
    <x v="2"/>
    <x v="0"/>
    <s v="USD"/>
    <n v="1446524159"/>
    <n v="1443928559"/>
    <b v="0"/>
    <n v="6"/>
    <b v="0"/>
    <s v="photography/nature"/>
    <m/>
    <m/>
    <x v="8"/>
    <x v="24"/>
  </r>
  <r>
    <n v="750"/>
    <n v="101"/>
    <x v="2"/>
    <x v="1"/>
    <s v="GBP"/>
    <n v="1463050034"/>
    <n v="1460458034"/>
    <b v="0"/>
    <n v="7"/>
    <b v="0"/>
    <s v="photography/nature"/>
    <m/>
    <m/>
    <x v="8"/>
    <x v="24"/>
  </r>
  <r>
    <n v="3500"/>
    <n v="0"/>
    <x v="2"/>
    <x v="0"/>
    <s v="USD"/>
    <n v="1432756039"/>
    <n v="1430164039"/>
    <b v="0"/>
    <n v="0"/>
    <b v="0"/>
    <s v="photography/nature"/>
    <m/>
    <m/>
    <x v="8"/>
    <x v="24"/>
  </r>
  <r>
    <n v="4300"/>
    <n v="2115"/>
    <x v="2"/>
    <x v="0"/>
    <s v="USD"/>
    <n v="1412135940"/>
    <n v="1410366708"/>
    <b v="0"/>
    <n v="16"/>
    <b v="0"/>
    <s v="photography/nature"/>
    <m/>
    <m/>
    <x v="8"/>
    <x v="24"/>
  </r>
  <r>
    <n v="6000"/>
    <n v="0"/>
    <x v="2"/>
    <x v="0"/>
    <s v="USD"/>
    <n v="1441176447"/>
    <n v="1438584447"/>
    <b v="0"/>
    <n v="0"/>
    <b v="0"/>
    <s v="photography/nature"/>
    <m/>
    <m/>
    <x v="8"/>
    <x v="24"/>
  </r>
  <r>
    <n v="20000"/>
    <n v="0"/>
    <x v="2"/>
    <x v="2"/>
    <s v="AUD"/>
    <n v="1438495390"/>
    <n v="1435903390"/>
    <b v="0"/>
    <n v="0"/>
    <b v="0"/>
    <s v="photography/nature"/>
    <m/>
    <m/>
    <x v="8"/>
    <x v="24"/>
  </r>
  <r>
    <n v="750"/>
    <n v="0"/>
    <x v="2"/>
    <x v="0"/>
    <s v="USD"/>
    <n v="1442509200"/>
    <n v="1440513832"/>
    <b v="0"/>
    <n v="0"/>
    <b v="0"/>
    <s v="photography/nature"/>
    <m/>
    <m/>
    <x v="8"/>
    <x v="24"/>
  </r>
  <r>
    <n v="1500"/>
    <n v="677"/>
    <x v="2"/>
    <x v="5"/>
    <s v="CAD"/>
    <n v="1467603624"/>
    <n v="1465011624"/>
    <b v="0"/>
    <n v="12"/>
    <b v="0"/>
    <s v="photography/nature"/>
    <m/>
    <m/>
    <x v="8"/>
    <x v="24"/>
  </r>
  <r>
    <n v="2500"/>
    <n v="100"/>
    <x v="2"/>
    <x v="0"/>
    <s v="USD"/>
    <n v="1411227633"/>
    <n v="1408549233"/>
    <b v="0"/>
    <n v="1"/>
    <b v="0"/>
    <s v="photography/nature"/>
    <m/>
    <m/>
    <x v="8"/>
    <x v="24"/>
  </r>
  <r>
    <n v="750"/>
    <n v="35"/>
    <x v="2"/>
    <x v="1"/>
    <s v="GBP"/>
    <n v="1440763920"/>
    <n v="1435656759"/>
    <b v="0"/>
    <n v="3"/>
    <b v="0"/>
    <s v="photography/nature"/>
    <m/>
    <m/>
    <x v="8"/>
    <x v="24"/>
  </r>
  <r>
    <n v="15000"/>
    <n v="50"/>
    <x v="2"/>
    <x v="0"/>
    <s v="USD"/>
    <n v="1430270199"/>
    <n v="1428974199"/>
    <b v="0"/>
    <n v="1"/>
    <b v="0"/>
    <s v="photography/nature"/>
    <m/>
    <m/>
    <x v="8"/>
    <x v="24"/>
  </r>
  <r>
    <n v="2500"/>
    <n v="94"/>
    <x v="2"/>
    <x v="0"/>
    <s v="USD"/>
    <n v="1415842193"/>
    <n v="1414110593"/>
    <b v="0"/>
    <n v="4"/>
    <b v="0"/>
    <s v="photography/nature"/>
    <m/>
    <m/>
    <x v="8"/>
    <x v="24"/>
  </r>
  <r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000"/>
    <n v="5"/>
    <x v="2"/>
    <x v="1"/>
    <s v="GBP"/>
    <n v="1450521990"/>
    <n v="1447757190"/>
    <b v="0"/>
    <n v="1"/>
    <b v="0"/>
    <s v="photography/places"/>
    <m/>
    <m/>
    <x v="8"/>
    <x v="26"/>
  </r>
  <r>
    <n v="1000"/>
    <n v="93"/>
    <x v="2"/>
    <x v="0"/>
    <s v="USD"/>
    <n v="1445894400"/>
    <n v="1440961053"/>
    <b v="0"/>
    <n v="3"/>
    <b v="0"/>
    <s v="photography/places"/>
    <m/>
    <m/>
    <x v="8"/>
    <x v="26"/>
  </r>
  <r>
    <n v="20000"/>
    <n v="15"/>
    <x v="2"/>
    <x v="1"/>
    <s v="GBP"/>
    <n v="1411681391"/>
    <n v="1409089391"/>
    <b v="0"/>
    <n v="1"/>
    <b v="0"/>
    <s v="photography/places"/>
    <m/>
    <m/>
    <x v="8"/>
    <x v="26"/>
  </r>
  <r>
    <n v="1200"/>
    <n v="0"/>
    <x v="2"/>
    <x v="0"/>
    <s v="USD"/>
    <n v="1401464101"/>
    <n v="1400600101"/>
    <b v="0"/>
    <n v="0"/>
    <b v="0"/>
    <s v="photography/places"/>
    <m/>
    <m/>
    <x v="8"/>
    <x v="26"/>
  </r>
  <r>
    <n v="2000"/>
    <n v="1580"/>
    <x v="2"/>
    <x v="5"/>
    <s v="CAD"/>
    <n v="1482663600"/>
    <n v="1480800568"/>
    <b v="0"/>
    <n v="12"/>
    <b v="0"/>
    <s v="photography/places"/>
    <m/>
    <m/>
    <x v="8"/>
    <x v="26"/>
  </r>
  <r>
    <n v="1500"/>
    <n v="0"/>
    <x v="2"/>
    <x v="0"/>
    <s v="USD"/>
    <n v="1428197422"/>
    <n v="1425609022"/>
    <b v="0"/>
    <n v="0"/>
    <b v="0"/>
    <s v="photography/places"/>
    <m/>
    <m/>
    <x v="8"/>
    <x v="26"/>
  </r>
  <r>
    <n v="7500"/>
    <n v="1"/>
    <x v="2"/>
    <x v="0"/>
    <s v="USD"/>
    <n v="1418510965"/>
    <n v="1415918965"/>
    <b v="0"/>
    <n v="1"/>
    <b v="0"/>
    <s v="photography/places"/>
    <m/>
    <m/>
    <x v="8"/>
    <x v="26"/>
  </r>
  <r>
    <n v="516"/>
    <n v="0"/>
    <x v="2"/>
    <x v="0"/>
    <s v="USD"/>
    <n v="1422735120"/>
    <n v="1420091999"/>
    <b v="0"/>
    <n v="0"/>
    <b v="0"/>
    <s v="photography/places"/>
    <m/>
    <m/>
    <x v="8"/>
    <x v="26"/>
  </r>
  <r>
    <n v="1200"/>
    <n v="0"/>
    <x v="2"/>
    <x v="0"/>
    <s v="USD"/>
    <n v="1444433886"/>
    <n v="1441841886"/>
    <b v="0"/>
    <n v="0"/>
    <b v="0"/>
    <s v="photography/places"/>
    <m/>
    <m/>
    <x v="8"/>
    <x v="26"/>
  </r>
  <r>
    <n v="60000"/>
    <n v="1020"/>
    <x v="2"/>
    <x v="13"/>
    <s v="EUR"/>
    <n v="1443040464"/>
    <n v="1440448464"/>
    <b v="0"/>
    <n v="2"/>
    <b v="0"/>
    <s v="photography/places"/>
    <m/>
    <m/>
    <x v="8"/>
    <x v="26"/>
  </r>
  <r>
    <n v="14000"/>
    <n v="4092"/>
    <x v="2"/>
    <x v="1"/>
    <s v="GBP"/>
    <n v="1459700741"/>
    <n v="1457112341"/>
    <b v="0"/>
    <n v="92"/>
    <b v="0"/>
    <s v="photography/places"/>
    <m/>
    <m/>
    <x v="8"/>
    <x v="26"/>
  </r>
  <r>
    <n v="25"/>
    <n v="0"/>
    <x v="2"/>
    <x v="0"/>
    <s v="USD"/>
    <n v="1427503485"/>
    <n v="1423619085"/>
    <b v="0"/>
    <n v="0"/>
    <b v="0"/>
    <s v="photography/places"/>
    <m/>
    <m/>
    <x v="8"/>
    <x v="26"/>
  </r>
  <r>
    <n v="22000"/>
    <n v="3"/>
    <x v="2"/>
    <x v="0"/>
    <s v="USD"/>
    <n v="1425154655"/>
    <n v="1422562655"/>
    <b v="0"/>
    <n v="3"/>
    <b v="0"/>
    <s v="photography/places"/>
    <m/>
    <m/>
    <x v="8"/>
    <x v="26"/>
  </r>
  <r>
    <n v="1000"/>
    <n v="205"/>
    <x v="2"/>
    <x v="0"/>
    <s v="USD"/>
    <n v="1463329260"/>
    <n v="1458147982"/>
    <b v="0"/>
    <n v="10"/>
    <b v="0"/>
    <s v="photography/places"/>
    <m/>
    <m/>
    <x v="8"/>
    <x v="26"/>
  </r>
  <r>
    <n v="100000"/>
    <n v="280"/>
    <x v="2"/>
    <x v="0"/>
    <s v="USD"/>
    <n v="1403122380"/>
    <n v="1400634728"/>
    <b v="0"/>
    <n v="7"/>
    <b v="0"/>
    <s v="photography/places"/>
    <m/>
    <m/>
    <x v="8"/>
    <x v="26"/>
  </r>
  <r>
    <n v="3250"/>
    <n v="75"/>
    <x v="2"/>
    <x v="1"/>
    <s v="GBP"/>
    <n v="1418469569"/>
    <n v="1414577969"/>
    <b v="0"/>
    <n v="3"/>
    <b v="0"/>
    <s v="photography/places"/>
    <m/>
    <m/>
    <x v="8"/>
    <x v="26"/>
  </r>
  <r>
    <n v="15000"/>
    <n v="0"/>
    <x v="2"/>
    <x v="0"/>
    <s v="USD"/>
    <n v="1474360197"/>
    <n v="1471768197"/>
    <b v="0"/>
    <n v="0"/>
    <b v="0"/>
    <s v="photography/places"/>
    <m/>
    <m/>
    <x v="8"/>
    <x v="26"/>
  </r>
  <r>
    <n v="800"/>
    <n v="1"/>
    <x v="2"/>
    <x v="0"/>
    <s v="USD"/>
    <n v="1437926458"/>
    <n v="1432742458"/>
    <b v="0"/>
    <n v="1"/>
    <b v="0"/>
    <s v="photography/places"/>
    <m/>
    <m/>
    <x v="8"/>
    <x v="26"/>
  </r>
  <r>
    <n v="500"/>
    <n v="0"/>
    <x v="2"/>
    <x v="1"/>
    <s v="GBP"/>
    <n v="1460116576"/>
    <n v="1457528176"/>
    <b v="0"/>
    <n v="0"/>
    <b v="0"/>
    <s v="photography/places"/>
    <m/>
    <m/>
    <x v="8"/>
    <x v="26"/>
  </r>
  <r>
    <n v="5000"/>
    <n v="367"/>
    <x v="2"/>
    <x v="0"/>
    <s v="USD"/>
    <n v="1405401060"/>
    <n v="1401585752"/>
    <b v="0"/>
    <n v="9"/>
    <b v="0"/>
    <s v="photography/places"/>
    <m/>
    <m/>
    <x v="8"/>
    <x v="26"/>
  </r>
  <r>
    <n v="2500"/>
    <n v="2706.23"/>
    <x v="0"/>
    <x v="0"/>
    <s v="USD"/>
    <n v="1304561633"/>
    <n v="1301969633"/>
    <b v="0"/>
    <n v="56"/>
    <b v="1"/>
    <s v="music/rock"/>
    <m/>
    <m/>
    <x v="4"/>
    <x v="11"/>
  </r>
  <r>
    <n v="1500"/>
    <n v="1502.5"/>
    <x v="0"/>
    <x v="0"/>
    <s v="USD"/>
    <n v="1318633200"/>
    <n v="1314947317"/>
    <b v="0"/>
    <n v="32"/>
    <b v="1"/>
    <s v="music/rock"/>
    <m/>
    <m/>
    <x v="4"/>
    <x v="11"/>
  </r>
  <r>
    <n v="2000"/>
    <n v="2000.66"/>
    <x v="0"/>
    <x v="0"/>
    <s v="USD"/>
    <n v="1327723459"/>
    <n v="1322539459"/>
    <b v="0"/>
    <n v="30"/>
    <b v="1"/>
    <s v="music/rock"/>
    <m/>
    <m/>
    <x v="4"/>
    <x v="11"/>
  </r>
  <r>
    <n v="2800"/>
    <n v="3419"/>
    <x v="0"/>
    <x v="0"/>
    <s v="USD"/>
    <n v="1332011835"/>
    <n v="1328559435"/>
    <b v="0"/>
    <n v="70"/>
    <b v="1"/>
    <s v="music/rock"/>
    <m/>
    <m/>
    <x v="4"/>
    <x v="11"/>
  </r>
  <r>
    <n v="6000"/>
    <n v="6041.6"/>
    <x v="0"/>
    <x v="0"/>
    <s v="USD"/>
    <n v="1312182000"/>
    <n v="1311380313"/>
    <b v="0"/>
    <n v="44"/>
    <b v="1"/>
    <s v="music/rock"/>
    <m/>
    <m/>
    <x v="4"/>
    <x v="11"/>
  </r>
  <r>
    <n v="8000"/>
    <n v="8080.33"/>
    <x v="0"/>
    <x v="0"/>
    <s v="USD"/>
    <n v="1300930838"/>
    <n v="1293158438"/>
    <b v="0"/>
    <n v="92"/>
    <b v="1"/>
    <s v="music/rock"/>
    <m/>
    <m/>
    <x v="4"/>
    <x v="11"/>
  </r>
  <r>
    <n v="10000"/>
    <n v="14511"/>
    <x v="0"/>
    <x v="0"/>
    <s v="USD"/>
    <n v="1339701851"/>
    <n v="1337887451"/>
    <b v="0"/>
    <n v="205"/>
    <b v="1"/>
    <s v="music/rock"/>
    <m/>
    <m/>
    <x v="4"/>
    <x v="11"/>
  </r>
  <r>
    <n v="1200"/>
    <n v="1215"/>
    <x v="0"/>
    <x v="0"/>
    <s v="USD"/>
    <n v="1388553960"/>
    <n v="1385754986"/>
    <b v="0"/>
    <n v="23"/>
    <b v="1"/>
    <s v="music/rock"/>
    <m/>
    <m/>
    <x v="4"/>
    <x v="11"/>
  </r>
  <r>
    <n v="1500"/>
    <n v="1775"/>
    <x v="0"/>
    <x v="0"/>
    <s v="USD"/>
    <n v="1320220800"/>
    <n v="1315612909"/>
    <b v="0"/>
    <n v="4"/>
    <b v="1"/>
    <s v="music/rock"/>
    <m/>
    <m/>
    <x v="4"/>
    <x v="11"/>
  </r>
  <r>
    <n v="2000"/>
    <n v="5437"/>
    <x v="0"/>
    <x v="0"/>
    <s v="USD"/>
    <n v="1355609510"/>
    <n v="1353017510"/>
    <b v="0"/>
    <n v="112"/>
    <b v="1"/>
    <s v="music/rock"/>
    <m/>
    <m/>
    <x v="4"/>
    <x v="11"/>
  </r>
  <r>
    <n v="800"/>
    <n v="1001"/>
    <x v="0"/>
    <x v="0"/>
    <s v="USD"/>
    <n v="1370390432"/>
    <n v="1368576032"/>
    <b v="0"/>
    <n v="27"/>
    <b v="1"/>
    <s v="music/rock"/>
    <m/>
    <m/>
    <x v="4"/>
    <x v="11"/>
  </r>
  <r>
    <n v="500"/>
    <n v="550"/>
    <x v="0"/>
    <x v="0"/>
    <s v="USD"/>
    <n v="1357160384"/>
    <n v="1354568384"/>
    <b v="0"/>
    <n v="11"/>
    <b v="1"/>
    <s v="music/rock"/>
    <m/>
    <m/>
    <x v="4"/>
    <x v="11"/>
  </r>
  <r>
    <n v="1000"/>
    <n v="1015"/>
    <x v="0"/>
    <x v="0"/>
    <s v="USD"/>
    <n v="1342921202"/>
    <n v="1340329202"/>
    <b v="0"/>
    <n v="26"/>
    <b v="1"/>
    <s v="music/rock"/>
    <m/>
    <m/>
    <x v="4"/>
    <x v="11"/>
  </r>
  <r>
    <n v="5000"/>
    <n v="5135"/>
    <x v="0"/>
    <x v="0"/>
    <s v="USD"/>
    <n v="1407085200"/>
    <n v="1401924769"/>
    <b v="0"/>
    <n v="77"/>
    <b v="1"/>
    <s v="music/rock"/>
    <m/>
    <m/>
    <x v="4"/>
    <x v="11"/>
  </r>
  <r>
    <n v="8000"/>
    <n v="9130"/>
    <x v="0"/>
    <x v="0"/>
    <s v="USD"/>
    <n v="1323742396"/>
    <n v="1319850796"/>
    <b v="0"/>
    <n v="136"/>
    <b v="1"/>
    <s v="music/rock"/>
    <m/>
    <m/>
    <x v="4"/>
    <x v="11"/>
  </r>
  <r>
    <n v="10000"/>
    <n v="10420"/>
    <x v="0"/>
    <x v="0"/>
    <s v="USD"/>
    <n v="1353621600"/>
    <n v="1350061821"/>
    <b v="0"/>
    <n v="157"/>
    <b v="1"/>
    <s v="music/rock"/>
    <m/>
    <m/>
    <x v="4"/>
    <x v="11"/>
  </r>
  <r>
    <n v="7000"/>
    <n v="10210"/>
    <x v="0"/>
    <x v="0"/>
    <s v="USD"/>
    <n v="1383332400"/>
    <n v="1380470188"/>
    <b v="0"/>
    <n v="158"/>
    <b v="1"/>
    <s v="music/rock"/>
    <m/>
    <m/>
    <x v="4"/>
    <x v="11"/>
  </r>
  <r>
    <n v="1500"/>
    <n v="1576"/>
    <x v="0"/>
    <x v="0"/>
    <s v="USD"/>
    <n v="1362757335"/>
    <n v="1359301335"/>
    <b v="0"/>
    <n v="27"/>
    <b v="1"/>
    <s v="music/rock"/>
    <m/>
    <m/>
    <x v="4"/>
    <x v="11"/>
  </r>
  <r>
    <n v="1500"/>
    <n v="2000"/>
    <x v="0"/>
    <x v="0"/>
    <s v="USD"/>
    <n v="1410755286"/>
    <n v="1408940886"/>
    <b v="0"/>
    <n v="23"/>
    <b v="1"/>
    <s v="music/rock"/>
    <m/>
    <m/>
    <x v="4"/>
    <x v="11"/>
  </r>
  <r>
    <n v="1000"/>
    <n v="1130"/>
    <x v="0"/>
    <x v="0"/>
    <s v="USD"/>
    <n v="1361606940"/>
    <n v="1361002140"/>
    <b v="0"/>
    <n v="17"/>
    <b v="1"/>
    <s v="music/rock"/>
    <m/>
    <m/>
    <x v="4"/>
    <x v="11"/>
  </r>
  <r>
    <n v="5000"/>
    <n v="6060"/>
    <x v="0"/>
    <x v="0"/>
    <s v="USD"/>
    <n v="1338177540"/>
    <n v="1333550015"/>
    <b v="0"/>
    <n v="37"/>
    <b v="1"/>
    <s v="music/rock"/>
    <m/>
    <m/>
    <x v="4"/>
    <x v="11"/>
  </r>
  <r>
    <n v="6900"/>
    <n v="7019"/>
    <x v="0"/>
    <x v="0"/>
    <s v="USD"/>
    <n v="1418803140"/>
    <n v="1415343874"/>
    <b v="0"/>
    <n v="65"/>
    <b v="1"/>
    <s v="music/rock"/>
    <m/>
    <m/>
    <x v="4"/>
    <x v="11"/>
  </r>
  <r>
    <n v="750"/>
    <n v="758"/>
    <x v="0"/>
    <x v="1"/>
    <s v="GBP"/>
    <n v="1377621089"/>
    <n v="1372437089"/>
    <b v="0"/>
    <n v="18"/>
    <b v="1"/>
    <s v="music/rock"/>
    <m/>
    <m/>
    <x v="4"/>
    <x v="11"/>
  </r>
  <r>
    <n v="1000"/>
    <n v="1180"/>
    <x v="0"/>
    <x v="0"/>
    <s v="USD"/>
    <n v="1357721335"/>
    <n v="1354265335"/>
    <b v="0"/>
    <n v="25"/>
    <b v="1"/>
    <s v="music/rock"/>
    <m/>
    <m/>
    <x v="4"/>
    <x v="11"/>
  </r>
  <r>
    <n v="7500"/>
    <n v="11650"/>
    <x v="0"/>
    <x v="0"/>
    <s v="USD"/>
    <n v="1347382053"/>
    <n v="1344962853"/>
    <b v="0"/>
    <n v="104"/>
    <b v="1"/>
    <s v="music/rock"/>
    <m/>
    <m/>
    <x v="4"/>
    <x v="11"/>
  </r>
  <r>
    <n v="8000"/>
    <n v="8095"/>
    <x v="0"/>
    <x v="0"/>
    <s v="USD"/>
    <n v="1385932867"/>
    <n v="1383337267"/>
    <b v="0"/>
    <n v="108"/>
    <b v="1"/>
    <s v="music/rock"/>
    <m/>
    <m/>
    <x v="4"/>
    <x v="11"/>
  </r>
  <r>
    <n v="2000"/>
    <n v="2340"/>
    <x v="0"/>
    <x v="0"/>
    <s v="USD"/>
    <n v="1353905940"/>
    <n v="1351011489"/>
    <b v="0"/>
    <n v="38"/>
    <b v="1"/>
    <s v="music/rock"/>
    <m/>
    <m/>
    <x v="4"/>
    <x v="11"/>
  </r>
  <r>
    <n v="4000"/>
    <n v="4037"/>
    <x v="0"/>
    <x v="0"/>
    <s v="USD"/>
    <n v="1403026882"/>
    <n v="1400175682"/>
    <b v="0"/>
    <n v="88"/>
    <b v="1"/>
    <s v="music/rock"/>
    <m/>
    <m/>
    <x v="4"/>
    <x v="11"/>
  </r>
  <r>
    <n v="6000"/>
    <n v="6220"/>
    <x v="0"/>
    <x v="0"/>
    <s v="USD"/>
    <n v="1392929333"/>
    <n v="1389041333"/>
    <b v="0"/>
    <n v="82"/>
    <b v="1"/>
    <s v="music/rock"/>
    <m/>
    <m/>
    <x v="4"/>
    <x v="11"/>
  </r>
  <r>
    <n v="4000"/>
    <n v="10610"/>
    <x v="0"/>
    <x v="0"/>
    <s v="USD"/>
    <n v="1330671540"/>
    <n v="1328040375"/>
    <b v="0"/>
    <n v="126"/>
    <b v="1"/>
    <s v="music/rock"/>
    <m/>
    <m/>
    <x v="4"/>
    <x v="11"/>
  </r>
  <r>
    <n v="10000"/>
    <n v="15591"/>
    <x v="0"/>
    <x v="0"/>
    <s v="USD"/>
    <n v="1350074261"/>
    <n v="1347482261"/>
    <b v="0"/>
    <n v="133"/>
    <b v="1"/>
    <s v="music/rock"/>
    <m/>
    <m/>
    <x v="4"/>
    <x v="11"/>
  </r>
  <r>
    <n v="4000"/>
    <n v="4065"/>
    <x v="0"/>
    <x v="0"/>
    <s v="USD"/>
    <n v="1316851854"/>
    <n v="1311667854"/>
    <b v="0"/>
    <n v="47"/>
    <b v="1"/>
    <s v="music/rock"/>
    <m/>
    <m/>
    <x v="4"/>
    <x v="11"/>
  </r>
  <r>
    <n v="10000"/>
    <n v="10000"/>
    <x v="0"/>
    <x v="0"/>
    <s v="USD"/>
    <n v="1326690000"/>
    <n v="1324329156"/>
    <b v="0"/>
    <n v="58"/>
    <b v="1"/>
    <s v="music/rock"/>
    <m/>
    <m/>
    <x v="4"/>
    <x v="11"/>
  </r>
  <r>
    <n v="2000"/>
    <n v="2010"/>
    <x v="0"/>
    <x v="0"/>
    <s v="USD"/>
    <n v="1306994340"/>
    <n v="1303706001"/>
    <b v="0"/>
    <n v="32"/>
    <b v="1"/>
    <s v="music/rock"/>
    <m/>
    <m/>
    <x v="4"/>
    <x v="11"/>
  </r>
  <r>
    <n v="2000"/>
    <n v="2506"/>
    <x v="0"/>
    <x v="0"/>
    <s v="USD"/>
    <n v="1468270261"/>
    <n v="1463086261"/>
    <b v="0"/>
    <n v="37"/>
    <b v="1"/>
    <s v="music/rock"/>
    <m/>
    <m/>
    <x v="4"/>
    <x v="11"/>
  </r>
  <r>
    <n v="4500"/>
    <n v="4660"/>
    <x v="0"/>
    <x v="0"/>
    <s v="USD"/>
    <n v="1307851200"/>
    <n v="1304129088"/>
    <b v="0"/>
    <n v="87"/>
    <b v="1"/>
    <s v="music/rock"/>
    <m/>
    <m/>
    <x v="4"/>
    <x v="11"/>
  </r>
  <r>
    <n v="500"/>
    <n v="519"/>
    <x v="0"/>
    <x v="0"/>
    <s v="USD"/>
    <n v="1262302740"/>
    <n v="1257444140"/>
    <b v="0"/>
    <n v="15"/>
    <b v="1"/>
    <s v="music/rock"/>
    <m/>
    <m/>
    <x v="4"/>
    <x v="11"/>
  </r>
  <r>
    <n v="1000"/>
    <n v="1050"/>
    <x v="0"/>
    <x v="0"/>
    <s v="USD"/>
    <n v="1362086700"/>
    <n v="1358180968"/>
    <b v="0"/>
    <n v="27"/>
    <b v="1"/>
    <s v="music/rock"/>
    <m/>
    <m/>
    <x v="4"/>
    <x v="11"/>
  </r>
  <r>
    <n v="1800"/>
    <n v="1800"/>
    <x v="0"/>
    <x v="0"/>
    <s v="USD"/>
    <n v="1330789165"/>
    <n v="1328197165"/>
    <b v="0"/>
    <n v="19"/>
    <b v="1"/>
    <s v="music/rock"/>
    <m/>
    <m/>
    <x v="4"/>
    <x v="11"/>
  </r>
  <r>
    <n v="400"/>
    <n v="679.44"/>
    <x v="0"/>
    <x v="0"/>
    <s v="USD"/>
    <n v="1280800740"/>
    <n v="1279603955"/>
    <b v="0"/>
    <n v="17"/>
    <b v="1"/>
    <s v="music/rock"/>
    <m/>
    <m/>
    <x v="4"/>
    <x v="11"/>
  </r>
  <r>
    <n v="2500"/>
    <n v="2535"/>
    <x v="0"/>
    <x v="0"/>
    <s v="USD"/>
    <n v="1418998744"/>
    <n v="1416406744"/>
    <b v="0"/>
    <n v="26"/>
    <b v="1"/>
    <s v="music/pop"/>
    <m/>
    <m/>
    <x v="4"/>
    <x v="27"/>
  </r>
  <r>
    <n v="1200"/>
    <n v="1200"/>
    <x v="0"/>
    <x v="0"/>
    <s v="USD"/>
    <n v="1308011727"/>
    <n v="1306283727"/>
    <b v="0"/>
    <n v="28"/>
    <b v="1"/>
    <s v="music/pop"/>
    <m/>
    <m/>
    <x v="4"/>
    <x v="27"/>
  </r>
  <r>
    <n v="5000"/>
    <n v="6235"/>
    <x v="0"/>
    <x v="0"/>
    <s v="USD"/>
    <n v="1348516012"/>
    <n v="1345924012"/>
    <b v="0"/>
    <n v="37"/>
    <b v="1"/>
    <s v="music/pop"/>
    <m/>
    <m/>
    <x v="4"/>
    <x v="27"/>
  </r>
  <r>
    <n v="10000"/>
    <n v="10950"/>
    <x v="0"/>
    <x v="0"/>
    <s v="USD"/>
    <n v="1353551160"/>
    <n v="1348363560"/>
    <b v="0"/>
    <n v="128"/>
    <b v="1"/>
    <s v="music/pop"/>
    <m/>
    <m/>
    <x v="4"/>
    <x v="27"/>
  </r>
  <r>
    <n v="5000"/>
    <n v="5540"/>
    <x v="0"/>
    <x v="0"/>
    <s v="USD"/>
    <n v="1379515740"/>
    <n v="1378306140"/>
    <b v="0"/>
    <n v="10"/>
    <b v="1"/>
    <s v="music/pop"/>
    <m/>
    <m/>
    <x v="4"/>
    <x v="27"/>
  </r>
  <r>
    <n v="2000"/>
    <n v="2204"/>
    <x v="0"/>
    <x v="1"/>
    <s v="GBP"/>
    <n v="1408039860"/>
    <n v="1405248503"/>
    <b v="0"/>
    <n v="83"/>
    <b v="1"/>
    <s v="music/pop"/>
    <m/>
    <m/>
    <x v="4"/>
    <x v="27"/>
  </r>
  <r>
    <n v="5000"/>
    <n v="5236"/>
    <x v="0"/>
    <x v="0"/>
    <s v="USD"/>
    <n v="1339235377"/>
    <n v="1336643377"/>
    <b v="0"/>
    <n v="46"/>
    <b v="1"/>
    <s v="music/pop"/>
    <m/>
    <m/>
    <x v="4"/>
    <x v="27"/>
  </r>
  <r>
    <n v="2300"/>
    <n v="2881"/>
    <x v="0"/>
    <x v="0"/>
    <s v="USD"/>
    <n v="1300636482"/>
    <n v="1298048082"/>
    <b v="0"/>
    <n v="90"/>
    <b v="1"/>
    <s v="music/pop"/>
    <m/>
    <m/>
    <x v="4"/>
    <x v="27"/>
  </r>
  <r>
    <n v="3800"/>
    <n v="3822.33"/>
    <x v="0"/>
    <x v="0"/>
    <s v="USD"/>
    <n v="1400862355"/>
    <n v="1396974355"/>
    <b v="0"/>
    <n v="81"/>
    <b v="1"/>
    <s v="music/pop"/>
    <m/>
    <m/>
    <x v="4"/>
    <x v="27"/>
  </r>
  <r>
    <n v="2000"/>
    <n v="2831"/>
    <x v="0"/>
    <x v="0"/>
    <s v="USD"/>
    <n v="1381314437"/>
    <n v="1378722437"/>
    <b v="0"/>
    <n v="32"/>
    <b v="1"/>
    <s v="music/pop"/>
    <m/>
    <m/>
    <x v="4"/>
    <x v="27"/>
  </r>
  <r>
    <n v="2000"/>
    <n v="2015"/>
    <x v="0"/>
    <x v="0"/>
    <s v="USD"/>
    <n v="1303801140"/>
    <n v="1300916220"/>
    <b v="0"/>
    <n v="20"/>
    <b v="1"/>
    <s v="music/pop"/>
    <m/>
    <m/>
    <x v="4"/>
    <x v="27"/>
  </r>
  <r>
    <n v="4500"/>
    <n v="4530"/>
    <x v="0"/>
    <x v="0"/>
    <s v="USD"/>
    <n v="1385297393"/>
    <n v="1382701793"/>
    <b v="0"/>
    <n v="70"/>
    <b v="1"/>
    <s v="music/pop"/>
    <m/>
    <m/>
    <x v="4"/>
    <x v="27"/>
  </r>
  <r>
    <n v="5000"/>
    <n v="8711.52"/>
    <x v="0"/>
    <x v="0"/>
    <s v="USD"/>
    <n v="1303675296"/>
    <n v="1300996896"/>
    <b v="0"/>
    <n v="168"/>
    <b v="1"/>
    <s v="music/pop"/>
    <m/>
    <m/>
    <x v="4"/>
    <x v="27"/>
  </r>
  <r>
    <n v="1100"/>
    <n v="1319"/>
    <x v="0"/>
    <x v="0"/>
    <s v="USD"/>
    <n v="1334784160"/>
    <n v="1332192160"/>
    <b v="0"/>
    <n v="34"/>
    <b v="1"/>
    <s v="music/pop"/>
    <m/>
    <m/>
    <x v="4"/>
    <x v="27"/>
  </r>
  <r>
    <n v="1500"/>
    <n v="2143"/>
    <x v="0"/>
    <x v="0"/>
    <s v="USD"/>
    <n v="1333648820"/>
    <n v="1331060420"/>
    <b v="0"/>
    <n v="48"/>
    <b v="1"/>
    <s v="music/pop"/>
    <m/>
    <m/>
    <x v="4"/>
    <x v="27"/>
  </r>
  <r>
    <n v="7500"/>
    <n v="7525.12"/>
    <x v="0"/>
    <x v="0"/>
    <s v="USD"/>
    <n v="1355437052"/>
    <n v="1352845052"/>
    <b v="0"/>
    <n v="48"/>
    <b v="1"/>
    <s v="music/pop"/>
    <m/>
    <m/>
    <x v="4"/>
    <x v="27"/>
  </r>
  <r>
    <n v="25000"/>
    <n v="26233.45"/>
    <x v="0"/>
    <x v="0"/>
    <s v="USD"/>
    <n v="1337885168"/>
    <n v="1335293168"/>
    <b v="0"/>
    <n v="221"/>
    <b v="1"/>
    <s v="music/pop"/>
    <m/>
    <m/>
    <x v="4"/>
    <x v="27"/>
  </r>
  <r>
    <n v="6000"/>
    <n v="7934"/>
    <x v="0"/>
    <x v="0"/>
    <s v="USD"/>
    <n v="1355840400"/>
    <n v="1352524767"/>
    <b v="0"/>
    <n v="107"/>
    <b v="1"/>
    <s v="music/pop"/>
    <m/>
    <m/>
    <x v="4"/>
    <x v="27"/>
  </r>
  <r>
    <n v="500"/>
    <n v="564"/>
    <x v="0"/>
    <x v="1"/>
    <s v="GBP"/>
    <n v="1387281600"/>
    <n v="1384811721"/>
    <b v="0"/>
    <n v="45"/>
    <b v="1"/>
    <s v="music/pop"/>
    <m/>
    <m/>
    <x v="4"/>
    <x v="27"/>
  </r>
  <r>
    <n v="80"/>
    <n v="1003"/>
    <x v="0"/>
    <x v="13"/>
    <s v="EUR"/>
    <n v="1462053540"/>
    <n v="1459355950"/>
    <b v="0"/>
    <n v="36"/>
    <b v="1"/>
    <s v="music/pop"/>
    <m/>
    <m/>
    <x v="4"/>
    <x v="27"/>
  </r>
  <r>
    <n v="7900"/>
    <n v="8098"/>
    <x v="0"/>
    <x v="15"/>
    <s v="EUR"/>
    <n v="1453064400"/>
    <n v="1449359831"/>
    <b v="0"/>
    <n v="101"/>
    <b v="1"/>
    <s v="music/pop"/>
    <m/>
    <m/>
    <x v="4"/>
    <x v="27"/>
  </r>
  <r>
    <n v="8000"/>
    <n v="8211"/>
    <x v="0"/>
    <x v="0"/>
    <s v="USD"/>
    <n v="1325310336"/>
    <n v="1320122736"/>
    <b v="0"/>
    <n v="62"/>
    <b v="1"/>
    <s v="music/pop"/>
    <m/>
    <m/>
    <x v="4"/>
    <x v="27"/>
  </r>
  <r>
    <n v="1000"/>
    <n v="1080"/>
    <x v="0"/>
    <x v="0"/>
    <s v="USD"/>
    <n v="1422750707"/>
    <n v="1420158707"/>
    <b v="0"/>
    <n v="32"/>
    <b v="1"/>
    <s v="music/pop"/>
    <m/>
    <m/>
    <x v="4"/>
    <x v="27"/>
  </r>
  <r>
    <n v="2500"/>
    <n v="3060.22"/>
    <x v="0"/>
    <x v="0"/>
    <s v="USD"/>
    <n v="1331870340"/>
    <n v="1328033818"/>
    <b v="0"/>
    <n v="89"/>
    <b v="1"/>
    <s v="music/pop"/>
    <m/>
    <m/>
    <x v="4"/>
    <x v="27"/>
  </r>
  <r>
    <n v="3500"/>
    <n v="4181"/>
    <x v="0"/>
    <x v="0"/>
    <s v="USD"/>
    <n v="1298343600"/>
    <n v="1295624113"/>
    <b v="0"/>
    <n v="93"/>
    <b v="1"/>
    <s v="music/pop"/>
    <m/>
    <m/>
    <x v="4"/>
    <x v="27"/>
  </r>
  <r>
    <n v="2500"/>
    <n v="4022"/>
    <x v="0"/>
    <x v="0"/>
    <s v="USD"/>
    <n v="1364447073"/>
    <n v="1361858673"/>
    <b v="0"/>
    <n v="98"/>
    <b v="1"/>
    <s v="music/pop"/>
    <m/>
    <m/>
    <x v="4"/>
    <x v="27"/>
  </r>
  <r>
    <n v="3400"/>
    <n v="4313"/>
    <x v="0"/>
    <x v="0"/>
    <s v="USD"/>
    <n v="1394521140"/>
    <n v="1392169298"/>
    <b v="0"/>
    <n v="82"/>
    <b v="1"/>
    <s v="music/pop"/>
    <m/>
    <m/>
    <x v="4"/>
    <x v="27"/>
  </r>
  <r>
    <n v="8000"/>
    <n v="8211"/>
    <x v="0"/>
    <x v="0"/>
    <s v="USD"/>
    <n v="1322454939"/>
    <n v="1319859339"/>
    <b v="0"/>
    <n v="116"/>
    <b v="1"/>
    <s v="music/pop"/>
    <m/>
    <m/>
    <x v="4"/>
    <x v="27"/>
  </r>
  <r>
    <n v="2000"/>
    <n v="2795"/>
    <x v="0"/>
    <x v="0"/>
    <s v="USD"/>
    <n v="1464729276"/>
    <n v="1459545276"/>
    <b v="0"/>
    <n v="52"/>
    <b v="1"/>
    <s v="music/pop"/>
    <m/>
    <m/>
    <x v="4"/>
    <x v="27"/>
  </r>
  <r>
    <n v="1000"/>
    <n v="1026"/>
    <x v="0"/>
    <x v="0"/>
    <s v="USD"/>
    <n v="1278302400"/>
    <n v="1273961999"/>
    <b v="0"/>
    <n v="23"/>
    <b v="1"/>
    <s v="music/pop"/>
    <m/>
    <m/>
    <x v="4"/>
    <x v="27"/>
  </r>
  <r>
    <n v="2000"/>
    <n v="2013.47"/>
    <x v="0"/>
    <x v="0"/>
    <s v="USD"/>
    <n v="1470056614"/>
    <n v="1467464614"/>
    <b v="0"/>
    <n v="77"/>
    <b v="1"/>
    <s v="music/pop"/>
    <m/>
    <m/>
    <x v="4"/>
    <x v="27"/>
  </r>
  <r>
    <n v="1700"/>
    <n v="1920"/>
    <x v="0"/>
    <x v="0"/>
    <s v="USD"/>
    <n v="1338824730"/>
    <n v="1336232730"/>
    <b v="0"/>
    <n v="49"/>
    <b v="1"/>
    <s v="music/pop"/>
    <m/>
    <m/>
    <x v="4"/>
    <x v="27"/>
  </r>
  <r>
    <n v="2100"/>
    <n v="2690"/>
    <x v="0"/>
    <x v="0"/>
    <s v="USD"/>
    <n v="1425675892"/>
    <n v="1423083892"/>
    <b v="0"/>
    <n v="59"/>
    <b v="1"/>
    <s v="music/pop"/>
    <m/>
    <m/>
    <x v="4"/>
    <x v="27"/>
  </r>
  <r>
    <n v="5000"/>
    <n v="10085"/>
    <x v="0"/>
    <x v="0"/>
    <s v="USD"/>
    <n v="1471503540"/>
    <n v="1468852306"/>
    <b v="0"/>
    <n v="113"/>
    <b v="1"/>
    <s v="music/pop"/>
    <m/>
    <m/>
    <x v="4"/>
    <x v="27"/>
  </r>
  <r>
    <n v="1000"/>
    <n v="1374.16"/>
    <x v="0"/>
    <x v="0"/>
    <s v="USD"/>
    <n v="1318802580"/>
    <n v="1316194540"/>
    <b v="0"/>
    <n v="34"/>
    <b v="1"/>
    <s v="music/pop"/>
    <m/>
    <m/>
    <x v="4"/>
    <x v="27"/>
  </r>
  <r>
    <n v="3000"/>
    <n v="3460"/>
    <x v="0"/>
    <x v="0"/>
    <s v="USD"/>
    <n v="1334980740"/>
    <n v="1330968347"/>
    <b v="0"/>
    <n v="42"/>
    <b v="1"/>
    <s v="music/pop"/>
    <m/>
    <m/>
    <x v="4"/>
    <x v="27"/>
  </r>
  <r>
    <n v="6000"/>
    <n v="6700"/>
    <x v="0"/>
    <x v="3"/>
    <s v="EUR"/>
    <n v="1460786340"/>
    <n v="1455615976"/>
    <b v="0"/>
    <n v="42"/>
    <b v="1"/>
    <s v="music/pop"/>
    <m/>
    <m/>
    <x v="4"/>
    <x v="27"/>
  </r>
  <r>
    <n v="1500"/>
    <n v="1776"/>
    <x v="0"/>
    <x v="0"/>
    <s v="USD"/>
    <n v="1391718671"/>
    <n v="1390509071"/>
    <b v="0"/>
    <n v="49"/>
    <b v="1"/>
    <s v="music/pop"/>
    <m/>
    <m/>
    <x v="4"/>
    <x v="27"/>
  </r>
  <r>
    <n v="2000"/>
    <n v="3500"/>
    <x v="0"/>
    <x v="0"/>
    <s v="USD"/>
    <n v="1311298745"/>
    <n v="1309311545"/>
    <b v="0"/>
    <n v="56"/>
    <b v="1"/>
    <s v="music/pop"/>
    <m/>
    <m/>
    <x v="4"/>
    <x v="27"/>
  </r>
  <r>
    <n v="1000"/>
    <n v="1175"/>
    <x v="0"/>
    <x v="0"/>
    <s v="USD"/>
    <n v="1405188667"/>
    <n v="1402596667"/>
    <b v="0"/>
    <n v="25"/>
    <b v="1"/>
    <s v="music/pop"/>
    <m/>
    <m/>
    <x v="4"/>
    <x v="27"/>
  </r>
  <r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6000"/>
    <n v="0"/>
    <x v="3"/>
    <x v="0"/>
    <s v="USD"/>
    <n v="1492142860"/>
    <n v="1486962460"/>
    <b v="0"/>
    <n v="0"/>
    <b v="0"/>
    <s v="music/faith"/>
    <m/>
    <m/>
    <x v="4"/>
    <x v="28"/>
  </r>
  <r>
    <n v="3500"/>
    <n v="760"/>
    <x v="3"/>
    <x v="6"/>
    <s v="EUR"/>
    <n v="1491590738"/>
    <n v="1489517138"/>
    <b v="0"/>
    <n v="10"/>
    <b v="0"/>
    <s v="music/faith"/>
    <m/>
    <m/>
    <x v="4"/>
    <x v="28"/>
  </r>
  <r>
    <n v="8000"/>
    <n v="8730"/>
    <x v="3"/>
    <x v="0"/>
    <s v="USD"/>
    <n v="1489775641"/>
    <n v="1487360041"/>
    <b v="0"/>
    <n v="101"/>
    <b v="0"/>
    <s v="music/faith"/>
    <m/>
    <m/>
    <x v="4"/>
    <x v="28"/>
  </r>
  <r>
    <n v="350"/>
    <n v="360"/>
    <x v="3"/>
    <x v="0"/>
    <s v="USD"/>
    <n v="1490331623"/>
    <n v="1487743223"/>
    <b v="0"/>
    <n v="15"/>
    <b v="0"/>
    <s v="music/faith"/>
    <m/>
    <m/>
    <x v="4"/>
    <x v="28"/>
  </r>
  <r>
    <n v="5000"/>
    <n v="18"/>
    <x v="3"/>
    <x v="5"/>
    <s v="CAD"/>
    <n v="1493320519"/>
    <n v="1488140119"/>
    <b v="0"/>
    <n v="1"/>
    <b v="0"/>
    <s v="music/faith"/>
    <m/>
    <m/>
    <x v="4"/>
    <x v="28"/>
  </r>
  <r>
    <n v="10000"/>
    <n v="3125"/>
    <x v="3"/>
    <x v="0"/>
    <s v="USD"/>
    <n v="1491855300"/>
    <n v="1488935245"/>
    <b v="0"/>
    <n v="39"/>
    <b v="0"/>
    <s v="music/faith"/>
    <m/>
    <m/>
    <x v="4"/>
    <x v="28"/>
  </r>
  <r>
    <n v="4000"/>
    <n v="1772"/>
    <x v="3"/>
    <x v="0"/>
    <s v="USD"/>
    <n v="1491738594"/>
    <n v="1489150194"/>
    <b v="0"/>
    <n v="7"/>
    <b v="0"/>
    <s v="music/faith"/>
    <m/>
    <m/>
    <x v="4"/>
    <x v="28"/>
  </r>
  <r>
    <n v="2400"/>
    <n v="2400"/>
    <x v="3"/>
    <x v="0"/>
    <s v="USD"/>
    <n v="1489700230"/>
    <n v="1487111830"/>
    <b v="0"/>
    <n v="14"/>
    <b v="0"/>
    <s v="music/faith"/>
    <m/>
    <m/>
    <x v="4"/>
    <x v="28"/>
  </r>
  <r>
    <n v="2500"/>
    <n v="635"/>
    <x v="3"/>
    <x v="0"/>
    <s v="USD"/>
    <n v="1491470442"/>
    <n v="1488882042"/>
    <b v="0"/>
    <n v="11"/>
    <b v="0"/>
    <s v="music/faith"/>
    <m/>
    <m/>
    <x v="4"/>
    <x v="28"/>
  </r>
  <r>
    <n v="30000"/>
    <n v="10042"/>
    <x v="3"/>
    <x v="0"/>
    <s v="USD"/>
    <n v="1491181200"/>
    <n v="1488387008"/>
    <b v="0"/>
    <n v="38"/>
    <b v="0"/>
    <s v="music/faith"/>
    <m/>
    <m/>
    <x v="4"/>
    <x v="28"/>
  </r>
  <r>
    <n v="5000"/>
    <n v="2390"/>
    <x v="3"/>
    <x v="0"/>
    <s v="USD"/>
    <n v="1490572740"/>
    <n v="1487734667"/>
    <b v="0"/>
    <n v="15"/>
    <b v="0"/>
    <s v="music/faith"/>
    <m/>
    <m/>
    <x v="4"/>
    <x v="28"/>
  </r>
  <r>
    <n v="3000"/>
    <n v="280"/>
    <x v="3"/>
    <x v="1"/>
    <s v="GBP"/>
    <n v="1491768000"/>
    <n v="1489097112"/>
    <b v="0"/>
    <n v="8"/>
    <b v="0"/>
    <s v="music/faith"/>
    <m/>
    <m/>
    <x v="4"/>
    <x v="28"/>
  </r>
  <r>
    <n v="10000"/>
    <n v="5"/>
    <x v="3"/>
    <x v="0"/>
    <s v="USD"/>
    <n v="1490589360"/>
    <n v="1488038674"/>
    <b v="0"/>
    <n v="1"/>
    <b v="0"/>
    <s v="music/faith"/>
    <m/>
    <m/>
    <x v="4"/>
    <x v="28"/>
  </r>
  <r>
    <n v="12000"/>
    <n v="1405"/>
    <x v="3"/>
    <x v="0"/>
    <s v="USD"/>
    <n v="1491786000"/>
    <n v="1488847514"/>
    <b v="0"/>
    <n v="23"/>
    <b v="0"/>
    <s v="music/faith"/>
    <m/>
    <m/>
    <x v="4"/>
    <x v="28"/>
  </r>
  <r>
    <n v="300000"/>
    <n v="0"/>
    <x v="3"/>
    <x v="0"/>
    <s v="USD"/>
    <n v="1491007211"/>
    <n v="1488418811"/>
    <b v="0"/>
    <n v="0"/>
    <b v="0"/>
    <s v="music/faith"/>
    <m/>
    <m/>
    <x v="4"/>
    <x v="28"/>
  </r>
  <r>
    <n v="12500"/>
    <n v="2526"/>
    <x v="3"/>
    <x v="0"/>
    <s v="USD"/>
    <n v="1491781648"/>
    <n v="1489193248"/>
    <b v="0"/>
    <n v="22"/>
    <b v="0"/>
    <s v="music/faith"/>
    <m/>
    <m/>
    <x v="4"/>
    <x v="28"/>
  </r>
  <r>
    <n v="125000"/>
    <n v="0"/>
    <x v="3"/>
    <x v="0"/>
    <s v="USD"/>
    <n v="1490499180"/>
    <n v="1488430760"/>
    <b v="0"/>
    <n v="0"/>
    <b v="0"/>
    <s v="music/faith"/>
    <m/>
    <m/>
    <x v="4"/>
    <x v="28"/>
  </r>
  <r>
    <n v="5105"/>
    <n v="216"/>
    <x v="3"/>
    <x v="0"/>
    <s v="USD"/>
    <n v="1491943445"/>
    <n v="1489351445"/>
    <b v="0"/>
    <n v="4"/>
    <b v="0"/>
    <s v="music/faith"/>
    <m/>
    <m/>
    <x v="4"/>
    <x v="28"/>
  </r>
  <r>
    <n v="20000"/>
    <n v="5212"/>
    <x v="3"/>
    <x v="0"/>
    <s v="USD"/>
    <n v="1491019200"/>
    <n v="1488418990"/>
    <b v="0"/>
    <n v="79"/>
    <b v="0"/>
    <s v="music/faith"/>
    <m/>
    <m/>
    <x v="4"/>
    <x v="28"/>
  </r>
  <r>
    <n v="5050"/>
    <n v="10"/>
    <x v="2"/>
    <x v="0"/>
    <s v="USD"/>
    <n v="1421337405"/>
    <n v="1418745405"/>
    <b v="0"/>
    <n v="2"/>
    <b v="0"/>
    <s v="music/faith"/>
    <m/>
    <m/>
    <x v="4"/>
    <x v="28"/>
  </r>
  <r>
    <n v="16500"/>
    <n v="1"/>
    <x v="2"/>
    <x v="0"/>
    <s v="USD"/>
    <n v="1427745150"/>
    <n v="1425156750"/>
    <b v="0"/>
    <n v="1"/>
    <b v="0"/>
    <s v="music/faith"/>
    <m/>
    <m/>
    <x v="4"/>
    <x v="28"/>
  </r>
  <r>
    <n v="5000"/>
    <n v="51"/>
    <x v="2"/>
    <x v="0"/>
    <s v="USD"/>
    <n v="1441003537"/>
    <n v="1435819537"/>
    <b v="0"/>
    <n v="2"/>
    <b v="0"/>
    <s v="music/faith"/>
    <m/>
    <m/>
    <x v="4"/>
    <x v="28"/>
  </r>
  <r>
    <n v="2000"/>
    <n v="1302"/>
    <x v="2"/>
    <x v="0"/>
    <s v="USD"/>
    <n v="1424056873"/>
    <n v="1421464873"/>
    <b v="0"/>
    <n v="11"/>
    <b v="0"/>
    <s v="music/faith"/>
    <m/>
    <m/>
    <x v="4"/>
    <x v="28"/>
  </r>
  <r>
    <n v="2000"/>
    <n v="0"/>
    <x v="2"/>
    <x v="0"/>
    <s v="USD"/>
    <n v="1441814400"/>
    <n v="1440807846"/>
    <b v="0"/>
    <n v="0"/>
    <b v="0"/>
    <s v="music/faith"/>
    <m/>
    <m/>
    <x v="4"/>
    <x v="28"/>
  </r>
  <r>
    <n v="5500"/>
    <n v="0"/>
    <x v="2"/>
    <x v="12"/>
    <s v="EUR"/>
    <n v="1440314472"/>
    <n v="1435130472"/>
    <b v="0"/>
    <n v="0"/>
    <b v="0"/>
    <s v="music/faith"/>
    <m/>
    <m/>
    <x v="4"/>
    <x v="28"/>
  </r>
  <r>
    <n v="5000"/>
    <n v="487"/>
    <x v="2"/>
    <x v="0"/>
    <s v="USD"/>
    <n v="1459181895"/>
    <n v="1456593495"/>
    <b v="0"/>
    <n v="9"/>
    <b v="0"/>
    <s v="music/faith"/>
    <m/>
    <m/>
    <x v="4"/>
    <x v="28"/>
  </r>
  <r>
    <n v="7000"/>
    <n v="0"/>
    <x v="2"/>
    <x v="0"/>
    <s v="USD"/>
    <n v="1462135706"/>
    <n v="1458679706"/>
    <b v="0"/>
    <n v="0"/>
    <b v="0"/>
    <s v="music/faith"/>
    <m/>
    <m/>
    <x v="4"/>
    <x v="28"/>
  </r>
  <r>
    <n v="1750"/>
    <n v="85"/>
    <x v="2"/>
    <x v="0"/>
    <s v="USD"/>
    <n v="1409513940"/>
    <n v="1405949514"/>
    <b v="0"/>
    <n v="4"/>
    <b v="0"/>
    <s v="music/faith"/>
    <m/>
    <m/>
    <x v="4"/>
    <x v="28"/>
  </r>
  <r>
    <n v="5000"/>
    <n v="34"/>
    <x v="2"/>
    <x v="12"/>
    <s v="EUR"/>
    <n v="1453122000"/>
    <n v="1449151888"/>
    <b v="0"/>
    <n v="1"/>
    <b v="0"/>
    <s v="music/faith"/>
    <m/>
    <m/>
    <x v="4"/>
    <x v="28"/>
  </r>
  <r>
    <n v="10000"/>
    <n v="1050"/>
    <x v="2"/>
    <x v="0"/>
    <s v="USD"/>
    <n v="1409585434"/>
    <n v="1406907034"/>
    <b v="0"/>
    <n v="2"/>
    <b v="0"/>
    <s v="music/faith"/>
    <m/>
    <m/>
    <x v="4"/>
    <x v="28"/>
  </r>
  <r>
    <n v="5000"/>
    <n v="0"/>
    <x v="2"/>
    <x v="0"/>
    <s v="USD"/>
    <n v="1435701353"/>
    <n v="1430517353"/>
    <b v="0"/>
    <n v="0"/>
    <b v="0"/>
    <s v="music/faith"/>
    <m/>
    <m/>
    <x v="4"/>
    <x v="28"/>
  </r>
  <r>
    <n v="3000"/>
    <n v="50"/>
    <x v="2"/>
    <x v="0"/>
    <s v="USD"/>
    <n v="1412536412"/>
    <n v="1409944412"/>
    <b v="0"/>
    <n v="1"/>
    <b v="0"/>
    <s v="music/faith"/>
    <m/>
    <m/>
    <x v="4"/>
    <x v="28"/>
  </r>
  <r>
    <n v="25000"/>
    <n v="1967"/>
    <x v="2"/>
    <x v="0"/>
    <s v="USD"/>
    <n v="1430517761"/>
    <n v="1427925761"/>
    <b v="0"/>
    <n v="17"/>
    <b v="0"/>
    <s v="music/faith"/>
    <m/>
    <m/>
    <x v="4"/>
    <x v="28"/>
  </r>
  <r>
    <n v="5000"/>
    <n v="11"/>
    <x v="2"/>
    <x v="0"/>
    <s v="USD"/>
    <n v="1427772120"/>
    <n v="1425186785"/>
    <b v="0"/>
    <n v="2"/>
    <b v="0"/>
    <s v="music/faith"/>
    <m/>
    <m/>
    <x v="4"/>
    <x v="28"/>
  </r>
  <r>
    <n v="2000"/>
    <n v="150"/>
    <x v="2"/>
    <x v="0"/>
    <s v="USD"/>
    <n v="1481295099"/>
    <n v="1477835499"/>
    <b v="0"/>
    <n v="3"/>
    <b v="0"/>
    <s v="music/faith"/>
    <m/>
    <m/>
    <x v="4"/>
    <x v="28"/>
  </r>
  <r>
    <n v="3265"/>
    <n v="1395"/>
    <x v="2"/>
    <x v="0"/>
    <s v="USD"/>
    <n v="1461211200"/>
    <n v="1459467238"/>
    <b v="0"/>
    <n v="41"/>
    <b v="0"/>
    <s v="music/faith"/>
    <m/>
    <m/>
    <x v="4"/>
    <x v="28"/>
  </r>
  <r>
    <n v="35000"/>
    <n v="75"/>
    <x v="2"/>
    <x v="0"/>
    <s v="USD"/>
    <n v="1463201940"/>
    <n v="1459435149"/>
    <b v="0"/>
    <n v="2"/>
    <b v="0"/>
    <s v="music/faith"/>
    <m/>
    <m/>
    <x v="4"/>
    <x v="28"/>
  </r>
  <r>
    <n v="4000"/>
    <n v="35"/>
    <x v="2"/>
    <x v="0"/>
    <s v="USD"/>
    <n v="1410958191"/>
    <n v="1408366191"/>
    <b v="0"/>
    <n v="3"/>
    <b v="0"/>
    <s v="music/faith"/>
    <m/>
    <m/>
    <x v="4"/>
    <x v="28"/>
  </r>
  <r>
    <n v="4000"/>
    <n v="225"/>
    <x v="2"/>
    <x v="0"/>
    <s v="USD"/>
    <n v="1415562471"/>
    <n v="1412966871"/>
    <b v="0"/>
    <n v="8"/>
    <b v="0"/>
    <s v="music/faith"/>
    <m/>
    <m/>
    <x v="4"/>
    <x v="28"/>
  </r>
  <r>
    <n v="5000"/>
    <n v="0"/>
    <x v="2"/>
    <x v="0"/>
    <s v="USD"/>
    <n v="1449831863"/>
    <n v="1447239863"/>
    <b v="0"/>
    <n v="0"/>
    <b v="0"/>
    <s v="music/faith"/>
    <m/>
    <m/>
    <x v="4"/>
    <x v="28"/>
  </r>
  <r>
    <n v="2880"/>
    <n v="1"/>
    <x v="2"/>
    <x v="0"/>
    <s v="USD"/>
    <n v="1459642200"/>
    <n v="1456441429"/>
    <b v="0"/>
    <n v="1"/>
    <b v="0"/>
    <s v="music/faith"/>
    <m/>
    <m/>
    <x v="4"/>
    <x v="28"/>
  </r>
  <r>
    <n v="10000"/>
    <n v="650"/>
    <x v="2"/>
    <x v="0"/>
    <s v="USD"/>
    <n v="1435730400"/>
    <n v="1430855315"/>
    <b v="0"/>
    <n v="3"/>
    <b v="0"/>
    <s v="music/faith"/>
    <m/>
    <m/>
    <x v="4"/>
    <x v="28"/>
  </r>
  <r>
    <n v="6000"/>
    <n v="35"/>
    <x v="2"/>
    <x v="0"/>
    <s v="USD"/>
    <n v="1414707762"/>
    <n v="1412115762"/>
    <b v="0"/>
    <n v="4"/>
    <b v="0"/>
    <s v="music/faith"/>
    <m/>
    <m/>
    <x v="4"/>
    <x v="28"/>
  </r>
  <r>
    <n v="5500"/>
    <n v="560"/>
    <x v="2"/>
    <x v="0"/>
    <s v="USD"/>
    <n v="1408922049"/>
    <n v="1406330049"/>
    <b v="0"/>
    <n v="9"/>
    <b v="0"/>
    <s v="music/faith"/>
    <m/>
    <m/>
    <x v="4"/>
    <x v="28"/>
  </r>
  <r>
    <n v="6500"/>
    <n v="2196"/>
    <x v="2"/>
    <x v="0"/>
    <s v="USD"/>
    <n v="1403906664"/>
    <n v="1401401064"/>
    <b v="0"/>
    <n v="16"/>
    <b v="0"/>
    <s v="music/faith"/>
    <m/>
    <m/>
    <x v="4"/>
    <x v="28"/>
  </r>
  <r>
    <n v="3000"/>
    <n v="1"/>
    <x v="2"/>
    <x v="1"/>
    <s v="GBP"/>
    <n v="1428231600"/>
    <n v="1423520177"/>
    <b v="0"/>
    <n v="1"/>
    <b v="0"/>
    <s v="music/faith"/>
    <m/>
    <m/>
    <x v="4"/>
    <x v="28"/>
  </r>
  <r>
    <n v="1250"/>
    <n v="855"/>
    <x v="2"/>
    <x v="0"/>
    <s v="USD"/>
    <n v="1445439674"/>
    <n v="1442847674"/>
    <b v="0"/>
    <n v="7"/>
    <b v="0"/>
    <s v="music/faith"/>
    <m/>
    <m/>
    <x v="4"/>
    <x v="28"/>
  </r>
  <r>
    <n v="10000"/>
    <n v="0"/>
    <x v="2"/>
    <x v="0"/>
    <s v="USD"/>
    <n v="1465521306"/>
    <n v="1460337306"/>
    <b v="0"/>
    <n v="0"/>
    <b v="0"/>
    <s v="music/faith"/>
    <m/>
    <m/>
    <x v="4"/>
    <x v="28"/>
  </r>
  <r>
    <n v="3000"/>
    <n v="0"/>
    <x v="2"/>
    <x v="0"/>
    <s v="USD"/>
    <n v="1445738783"/>
    <n v="1443146783"/>
    <b v="0"/>
    <n v="0"/>
    <b v="0"/>
    <s v="music/faith"/>
    <m/>
    <m/>
    <x v="4"/>
    <x v="28"/>
  </r>
  <r>
    <n v="1000"/>
    <n v="0"/>
    <x v="2"/>
    <x v="0"/>
    <s v="USD"/>
    <n v="1434034800"/>
    <n v="1432849552"/>
    <b v="0"/>
    <n v="0"/>
    <b v="0"/>
    <s v="music/faith"/>
    <m/>
    <m/>
    <x v="4"/>
    <x v="28"/>
  </r>
  <r>
    <n v="4000"/>
    <n v="0"/>
    <x v="2"/>
    <x v="0"/>
    <s v="USD"/>
    <n v="1452920400"/>
    <n v="1447777481"/>
    <b v="0"/>
    <n v="0"/>
    <b v="0"/>
    <s v="music/faith"/>
    <m/>
    <m/>
    <x v="4"/>
    <x v="28"/>
  </r>
  <r>
    <n v="10000"/>
    <n v="0"/>
    <x v="2"/>
    <x v="0"/>
    <s v="USD"/>
    <n v="1473802200"/>
    <n v="1472746374"/>
    <b v="0"/>
    <n v="0"/>
    <b v="0"/>
    <s v="music/faith"/>
    <m/>
    <m/>
    <x v="4"/>
    <x v="28"/>
  </r>
  <r>
    <n v="4500"/>
    <n v="1"/>
    <x v="2"/>
    <x v="0"/>
    <s v="USD"/>
    <n v="1431046356"/>
    <n v="1428454356"/>
    <b v="0"/>
    <n v="1"/>
    <b v="0"/>
    <s v="music/faith"/>
    <m/>
    <m/>
    <x v="4"/>
    <x v="28"/>
  </r>
  <r>
    <n v="1000"/>
    <n v="110"/>
    <x v="2"/>
    <x v="0"/>
    <s v="USD"/>
    <n v="1470598345"/>
    <n v="1468006345"/>
    <b v="0"/>
    <n v="2"/>
    <b v="0"/>
    <s v="music/faith"/>
    <m/>
    <m/>
    <x v="4"/>
    <x v="28"/>
  </r>
  <r>
    <n v="3000"/>
    <n v="22"/>
    <x v="2"/>
    <x v="0"/>
    <s v="USD"/>
    <n v="1447018833"/>
    <n v="1444423233"/>
    <b v="0"/>
    <n v="1"/>
    <b v="0"/>
    <s v="music/faith"/>
    <m/>
    <m/>
    <x v="4"/>
    <x v="28"/>
  </r>
  <r>
    <n v="4000"/>
    <n v="850"/>
    <x v="2"/>
    <x v="0"/>
    <s v="USD"/>
    <n v="1437432392"/>
    <n v="1434840392"/>
    <b v="0"/>
    <n v="15"/>
    <b v="0"/>
    <s v="music/faith"/>
    <m/>
    <m/>
    <x v="4"/>
    <x v="28"/>
  </r>
  <r>
    <n v="5000"/>
    <n v="20"/>
    <x v="2"/>
    <x v="0"/>
    <s v="USD"/>
    <n v="1412283542"/>
    <n v="1409691542"/>
    <b v="0"/>
    <n v="1"/>
    <b v="0"/>
    <s v="music/faith"/>
    <m/>
    <m/>
    <x v="4"/>
    <x v="28"/>
  </r>
  <r>
    <n v="1000"/>
    <n v="1"/>
    <x v="2"/>
    <x v="0"/>
    <s v="USD"/>
    <n v="1462391932"/>
    <n v="1457297932"/>
    <b v="0"/>
    <n v="1"/>
    <b v="0"/>
    <s v="music/faith"/>
    <m/>
    <m/>
    <x v="4"/>
    <x v="28"/>
  </r>
  <r>
    <n v="3000"/>
    <n v="0"/>
    <x v="2"/>
    <x v="0"/>
    <s v="USD"/>
    <n v="1437075422"/>
    <n v="1434483422"/>
    <b v="0"/>
    <n v="0"/>
    <b v="0"/>
    <s v="music/faith"/>
    <m/>
    <m/>
    <x v="4"/>
    <x v="28"/>
  </r>
  <r>
    <n v="1200"/>
    <n v="1330"/>
    <x v="0"/>
    <x v="1"/>
    <s v="GBP"/>
    <n v="1433948671"/>
    <n v="1430060671"/>
    <b v="0"/>
    <n v="52"/>
    <b v="1"/>
    <s v="photography/photobooks"/>
    <m/>
    <m/>
    <x v="8"/>
    <x v="20"/>
  </r>
  <r>
    <n v="2000"/>
    <n v="2175"/>
    <x v="0"/>
    <x v="0"/>
    <s v="USD"/>
    <n v="1483822800"/>
    <n v="1481058170"/>
    <b v="0"/>
    <n v="34"/>
    <b v="1"/>
    <s v="photography/photobooks"/>
    <m/>
    <m/>
    <x v="8"/>
    <x v="20"/>
  </r>
  <r>
    <n v="6000"/>
    <n v="6025"/>
    <x v="0"/>
    <x v="0"/>
    <s v="USD"/>
    <n v="1472270340"/>
    <n v="1470348775"/>
    <b v="0"/>
    <n v="67"/>
    <b v="1"/>
    <s v="photography/photobooks"/>
    <m/>
    <m/>
    <x v="8"/>
    <x v="20"/>
  </r>
  <r>
    <n v="5500"/>
    <n v="6515"/>
    <x v="0"/>
    <x v="1"/>
    <s v="GBP"/>
    <n v="1425821477"/>
    <n v="1421937077"/>
    <b v="0"/>
    <n v="70"/>
    <b v="1"/>
    <s v="photography/photobooks"/>
    <m/>
    <m/>
    <x v="8"/>
    <x v="20"/>
  </r>
  <r>
    <n v="7000"/>
    <n v="7981"/>
    <x v="0"/>
    <x v="0"/>
    <s v="USD"/>
    <n v="1482372000"/>
    <n v="1479276838"/>
    <b v="0"/>
    <n v="89"/>
    <b v="1"/>
    <s v="photography/photobooks"/>
    <m/>
    <m/>
    <x v="8"/>
    <x v="20"/>
  </r>
  <r>
    <n v="15000"/>
    <n v="22215"/>
    <x v="0"/>
    <x v="0"/>
    <s v="USD"/>
    <n v="1479952800"/>
    <n v="1477368867"/>
    <b v="0"/>
    <n v="107"/>
    <b v="1"/>
    <s v="photography/photobooks"/>
    <m/>
    <m/>
    <x v="8"/>
    <x v="20"/>
  </r>
  <r>
    <n v="9000"/>
    <n v="9446"/>
    <x v="0"/>
    <x v="1"/>
    <s v="GBP"/>
    <n v="1447426800"/>
    <n v="1444904830"/>
    <b v="0"/>
    <n v="159"/>
    <b v="1"/>
    <s v="photography/photobooks"/>
    <m/>
    <m/>
    <x v="8"/>
    <x v="20"/>
  </r>
  <r>
    <n v="50000"/>
    <n v="64974"/>
    <x v="0"/>
    <x v="5"/>
    <s v="CAD"/>
    <n v="1441234143"/>
    <n v="1438642143"/>
    <b v="0"/>
    <n v="181"/>
    <b v="1"/>
    <s v="photography/photobooks"/>
    <m/>
    <m/>
    <x v="8"/>
    <x v="20"/>
  </r>
  <r>
    <n v="10050"/>
    <n v="12410.5"/>
    <x v="0"/>
    <x v="19"/>
    <s v="EUR"/>
    <n v="1488394800"/>
    <n v="1485213921"/>
    <b v="0"/>
    <n v="131"/>
    <b v="1"/>
    <s v="photography/photobooks"/>
    <m/>
    <m/>
    <x v="8"/>
    <x v="20"/>
  </r>
  <r>
    <n v="5000"/>
    <n v="10081"/>
    <x v="0"/>
    <x v="0"/>
    <s v="USD"/>
    <n v="1461096304"/>
    <n v="1458936304"/>
    <b v="0"/>
    <n v="125"/>
    <b v="1"/>
    <s v="photography/photobooks"/>
    <m/>
    <m/>
    <x v="8"/>
    <x v="20"/>
  </r>
  <r>
    <n v="10000"/>
    <n v="10290"/>
    <x v="0"/>
    <x v="0"/>
    <s v="USD"/>
    <n v="1426787123"/>
    <n v="1424198723"/>
    <b v="0"/>
    <n v="61"/>
    <b v="1"/>
    <s v="photography/photobooks"/>
    <m/>
    <m/>
    <x v="8"/>
    <x v="20"/>
  </r>
  <r>
    <n v="1200"/>
    <n v="3122"/>
    <x v="0"/>
    <x v="1"/>
    <s v="GBP"/>
    <n v="1476425082"/>
    <n v="1473833082"/>
    <b v="0"/>
    <n v="90"/>
    <b v="1"/>
    <s v="photography/photobooks"/>
    <m/>
    <m/>
    <x v="8"/>
    <x v="20"/>
  </r>
  <r>
    <n v="15000"/>
    <n v="16200"/>
    <x v="0"/>
    <x v="8"/>
    <s v="DKK"/>
    <n v="1458579568"/>
    <n v="1455991168"/>
    <b v="0"/>
    <n v="35"/>
    <b v="1"/>
    <s v="photography/photobooks"/>
    <m/>
    <m/>
    <x v="8"/>
    <x v="20"/>
  </r>
  <r>
    <n v="8500"/>
    <n v="9395"/>
    <x v="0"/>
    <x v="5"/>
    <s v="CAD"/>
    <n v="1428091353"/>
    <n v="1425502953"/>
    <b v="0"/>
    <n v="90"/>
    <b v="1"/>
    <s v="photography/photobooks"/>
    <m/>
    <m/>
    <x v="8"/>
    <x v="20"/>
  </r>
  <r>
    <n v="25"/>
    <n v="30"/>
    <x v="0"/>
    <x v="0"/>
    <s v="USD"/>
    <n v="1444071361"/>
    <n v="1441479361"/>
    <b v="0"/>
    <n v="4"/>
    <b v="1"/>
    <s v="photography/photobooks"/>
    <m/>
    <m/>
    <x v="8"/>
    <x v="20"/>
  </r>
  <r>
    <n v="5500"/>
    <n v="5655.6"/>
    <x v="0"/>
    <x v="0"/>
    <s v="USD"/>
    <n v="1472443269"/>
    <n v="1468987269"/>
    <b v="0"/>
    <n v="120"/>
    <b v="1"/>
    <s v="photography/photobooks"/>
    <m/>
    <m/>
    <x v="8"/>
    <x v="20"/>
  </r>
  <r>
    <n v="5000"/>
    <n v="5800"/>
    <x v="0"/>
    <x v="0"/>
    <s v="USD"/>
    <n v="1485631740"/>
    <n v="1483041083"/>
    <b v="0"/>
    <n v="14"/>
    <b v="1"/>
    <s v="photography/photobooks"/>
    <m/>
    <m/>
    <x v="8"/>
    <x v="20"/>
  </r>
  <r>
    <n v="1000"/>
    <n v="1147"/>
    <x v="0"/>
    <x v="0"/>
    <s v="USD"/>
    <n v="1468536992"/>
    <n v="1463352992"/>
    <b v="0"/>
    <n v="27"/>
    <b v="1"/>
    <s v="photography/photobooks"/>
    <m/>
    <m/>
    <x v="8"/>
    <x v="20"/>
  </r>
  <r>
    <n v="5000"/>
    <n v="5330"/>
    <x v="0"/>
    <x v="0"/>
    <s v="USD"/>
    <n v="1427309629"/>
    <n v="1425585229"/>
    <b v="0"/>
    <n v="49"/>
    <b v="1"/>
    <s v="photography/photobooks"/>
    <m/>
    <m/>
    <x v="8"/>
    <x v="20"/>
  </r>
  <r>
    <n v="5000"/>
    <n v="8272"/>
    <x v="0"/>
    <x v="0"/>
    <s v="USD"/>
    <n v="1456416513"/>
    <n v="1454688513"/>
    <b v="0"/>
    <n v="102"/>
    <b v="1"/>
    <s v="photography/photobooks"/>
    <m/>
    <m/>
    <x v="8"/>
    <x v="20"/>
  </r>
  <r>
    <n v="100"/>
    <n v="155"/>
    <x v="0"/>
    <x v="1"/>
    <s v="GBP"/>
    <n v="1442065060"/>
    <n v="1437745060"/>
    <b v="0"/>
    <n v="3"/>
    <b v="1"/>
    <s v="photography/photobooks"/>
    <m/>
    <m/>
    <x v="8"/>
    <x v="20"/>
  </r>
  <r>
    <n v="100"/>
    <n v="885"/>
    <x v="0"/>
    <x v="0"/>
    <s v="USD"/>
    <n v="1457739245"/>
    <n v="1455147245"/>
    <b v="0"/>
    <n v="25"/>
    <b v="1"/>
    <s v="photography/photobooks"/>
    <m/>
    <m/>
    <x v="8"/>
    <x v="20"/>
  </r>
  <r>
    <n v="12000"/>
    <n v="12229"/>
    <x v="0"/>
    <x v="0"/>
    <s v="USD"/>
    <n v="1477255840"/>
    <n v="1474663840"/>
    <b v="0"/>
    <n v="118"/>
    <b v="1"/>
    <s v="photography/photobooks"/>
    <m/>
    <m/>
    <x v="8"/>
    <x v="20"/>
  </r>
  <r>
    <n v="11000"/>
    <n v="2156"/>
    <x v="2"/>
    <x v="1"/>
    <s v="GBP"/>
    <n v="1407065979"/>
    <n v="1404560379"/>
    <b v="1"/>
    <n v="39"/>
    <b v="0"/>
    <s v="photography/photobooks"/>
    <m/>
    <m/>
    <x v="8"/>
    <x v="20"/>
  </r>
  <r>
    <n v="12500"/>
    <n v="7433.48"/>
    <x v="2"/>
    <x v="0"/>
    <s v="USD"/>
    <n v="1407972712"/>
    <n v="1405380712"/>
    <b v="1"/>
    <n v="103"/>
    <b v="0"/>
    <s v="photography/photobooks"/>
    <m/>
    <m/>
    <x v="8"/>
    <x v="20"/>
  </r>
  <r>
    <n v="1500"/>
    <n v="0"/>
    <x v="2"/>
    <x v="2"/>
    <s v="AUD"/>
    <n v="1408999088"/>
    <n v="1407184688"/>
    <b v="1"/>
    <n v="0"/>
    <b v="0"/>
    <s v="photography/photobooks"/>
    <m/>
    <m/>
    <x v="8"/>
    <x v="20"/>
  </r>
  <r>
    <n v="5000"/>
    <n v="2286"/>
    <x v="2"/>
    <x v="0"/>
    <s v="USD"/>
    <n v="1407080884"/>
    <n v="1404488884"/>
    <b v="1"/>
    <n v="39"/>
    <b v="0"/>
    <s v="photography/photobooks"/>
    <m/>
    <m/>
    <x v="8"/>
    <x v="20"/>
  </r>
  <r>
    <n v="5000"/>
    <n v="187"/>
    <x v="2"/>
    <x v="0"/>
    <s v="USD"/>
    <n v="1411824444"/>
    <n v="1406640444"/>
    <b v="1"/>
    <n v="15"/>
    <b v="0"/>
    <s v="photography/photobooks"/>
    <m/>
    <m/>
    <x v="8"/>
    <x v="20"/>
  </r>
  <r>
    <n v="40000"/>
    <n v="1081"/>
    <x v="2"/>
    <x v="0"/>
    <s v="USD"/>
    <n v="1421177959"/>
    <n v="1418585959"/>
    <b v="1"/>
    <n v="22"/>
    <b v="0"/>
    <s v="photography/photobooks"/>
    <m/>
    <m/>
    <x v="8"/>
    <x v="20"/>
  </r>
  <r>
    <n v="24500"/>
    <n v="13846"/>
    <x v="2"/>
    <x v="0"/>
    <s v="USD"/>
    <n v="1413312194"/>
    <n v="1410288194"/>
    <b v="1"/>
    <n v="92"/>
    <b v="0"/>
    <s v="photography/photobooks"/>
    <m/>
    <m/>
    <x v="8"/>
    <x v="20"/>
  </r>
  <r>
    <n v="4200"/>
    <n v="895"/>
    <x v="2"/>
    <x v="1"/>
    <s v="GBP"/>
    <n v="1414107040"/>
    <n v="1411515040"/>
    <b v="1"/>
    <n v="25"/>
    <b v="0"/>
    <s v="photography/photobooks"/>
    <m/>
    <m/>
    <x v="8"/>
    <x v="20"/>
  </r>
  <r>
    <n v="5500"/>
    <n v="858"/>
    <x v="2"/>
    <x v="1"/>
    <s v="GBP"/>
    <n v="1404666836"/>
    <n v="1399482836"/>
    <b v="1"/>
    <n v="19"/>
    <b v="0"/>
    <s v="photography/photobooks"/>
    <m/>
    <m/>
    <x v="8"/>
    <x v="20"/>
  </r>
  <r>
    <n v="30000"/>
    <n v="1877"/>
    <x v="2"/>
    <x v="0"/>
    <s v="USD"/>
    <n v="1421691298"/>
    <n v="1417803298"/>
    <b v="1"/>
    <n v="19"/>
    <b v="0"/>
    <s v="photography/photobooks"/>
    <m/>
    <m/>
    <x v="8"/>
    <x v="20"/>
  </r>
  <r>
    <n v="2500"/>
    <n v="1148"/>
    <x v="2"/>
    <x v="0"/>
    <s v="USD"/>
    <n v="1417273140"/>
    <n v="1413609292"/>
    <b v="1"/>
    <n v="13"/>
    <b v="0"/>
    <s v="photography/photobooks"/>
    <m/>
    <m/>
    <x v="8"/>
    <x v="20"/>
  </r>
  <r>
    <n v="32500"/>
    <n v="21158"/>
    <x v="2"/>
    <x v="0"/>
    <s v="USD"/>
    <n v="1414193160"/>
    <n v="1410305160"/>
    <b v="1"/>
    <n v="124"/>
    <b v="0"/>
    <s v="photography/photobooks"/>
    <m/>
    <m/>
    <x v="8"/>
    <x v="20"/>
  </r>
  <r>
    <n v="5000"/>
    <n v="335"/>
    <x v="2"/>
    <x v="1"/>
    <s v="GBP"/>
    <n v="1414623471"/>
    <n v="1411513071"/>
    <b v="1"/>
    <n v="4"/>
    <b v="0"/>
    <s v="photography/photobooks"/>
    <m/>
    <m/>
    <x v="8"/>
    <x v="20"/>
  </r>
  <r>
    <n v="4800"/>
    <n v="651"/>
    <x v="2"/>
    <x v="9"/>
    <s v="EUR"/>
    <n v="1424421253"/>
    <n v="1421829253"/>
    <b v="1"/>
    <n v="10"/>
    <b v="0"/>
    <s v="photography/photobooks"/>
    <m/>
    <m/>
    <x v="8"/>
    <x v="20"/>
  </r>
  <r>
    <n v="50000"/>
    <n v="995"/>
    <x v="2"/>
    <x v="0"/>
    <s v="USD"/>
    <n v="1427485395"/>
    <n v="1423600995"/>
    <b v="1"/>
    <n v="15"/>
    <b v="0"/>
    <s v="photography/photobooks"/>
    <m/>
    <m/>
    <x v="8"/>
    <x v="20"/>
  </r>
  <r>
    <n v="11000"/>
    <n v="3986"/>
    <x v="2"/>
    <x v="0"/>
    <s v="USD"/>
    <n v="1472834180"/>
    <n v="1470242180"/>
    <b v="1"/>
    <n v="38"/>
    <b v="0"/>
    <s v="photography/photobooks"/>
    <m/>
    <m/>
    <x v="8"/>
    <x v="20"/>
  </r>
  <r>
    <n v="30000"/>
    <n v="11923"/>
    <x v="2"/>
    <x v="0"/>
    <s v="USD"/>
    <n v="1467469510"/>
    <n v="1462285510"/>
    <b v="1"/>
    <n v="152"/>
    <b v="0"/>
    <s v="photography/photobooks"/>
    <m/>
    <m/>
    <x v="8"/>
    <x v="20"/>
  </r>
  <r>
    <n v="5500"/>
    <n v="1417"/>
    <x v="2"/>
    <x v="0"/>
    <s v="USD"/>
    <n v="1473950945"/>
    <n v="1471272545"/>
    <b v="1"/>
    <n v="24"/>
    <b v="0"/>
    <s v="photography/photobooks"/>
    <m/>
    <m/>
    <x v="8"/>
    <x v="20"/>
  </r>
  <r>
    <n v="35000"/>
    <n v="5422"/>
    <x v="2"/>
    <x v="0"/>
    <s v="USD"/>
    <n v="1456062489"/>
    <n v="1453211289"/>
    <b v="1"/>
    <n v="76"/>
    <b v="0"/>
    <s v="photography/photobooks"/>
    <m/>
    <m/>
    <x v="8"/>
    <x v="20"/>
  </r>
  <r>
    <n v="40000"/>
    <n v="9477"/>
    <x v="2"/>
    <x v="0"/>
    <s v="USD"/>
    <n v="1432248478"/>
    <n v="1429656478"/>
    <b v="1"/>
    <n v="185"/>
    <b v="0"/>
    <s v="photography/photobooks"/>
    <m/>
    <m/>
    <x v="8"/>
    <x v="20"/>
  </r>
  <r>
    <n v="5000"/>
    <n v="1988"/>
    <x v="2"/>
    <x v="0"/>
    <s v="USD"/>
    <n v="1422674700"/>
    <n v="1419954240"/>
    <b v="1"/>
    <n v="33"/>
    <b v="0"/>
    <s v="photography/photobooks"/>
    <m/>
    <m/>
    <x v="8"/>
    <x v="20"/>
  </r>
  <r>
    <n v="24000"/>
    <n v="4853"/>
    <x v="2"/>
    <x v="0"/>
    <s v="USD"/>
    <n v="1413417600"/>
    <n v="1410750855"/>
    <b v="1"/>
    <n v="108"/>
    <b v="0"/>
    <s v="photography/photobooks"/>
    <m/>
    <m/>
    <x v="8"/>
    <x v="20"/>
  </r>
  <r>
    <n v="1900"/>
    <n v="905"/>
    <x v="2"/>
    <x v="9"/>
    <s v="EUR"/>
    <n v="1418649177"/>
    <n v="1416057177"/>
    <b v="1"/>
    <n v="29"/>
    <b v="0"/>
    <s v="photography/photobooks"/>
    <m/>
    <m/>
    <x v="8"/>
    <x v="20"/>
  </r>
  <r>
    <n v="10000"/>
    <n v="1533"/>
    <x v="2"/>
    <x v="0"/>
    <s v="USD"/>
    <n v="1428158637"/>
    <n v="1425570237"/>
    <b v="1"/>
    <n v="24"/>
    <b v="0"/>
    <s v="photography/photobooks"/>
    <m/>
    <m/>
    <x v="8"/>
    <x v="20"/>
  </r>
  <r>
    <n v="5500"/>
    <n v="76"/>
    <x v="2"/>
    <x v="1"/>
    <s v="GBP"/>
    <n v="1414795542"/>
    <n v="1412203542"/>
    <b v="1"/>
    <n v="4"/>
    <b v="0"/>
    <s v="photography/photobooks"/>
    <m/>
    <m/>
    <x v="8"/>
    <x v="20"/>
  </r>
  <r>
    <n v="8000"/>
    <n v="40"/>
    <x v="2"/>
    <x v="0"/>
    <s v="USD"/>
    <n v="1421042403"/>
    <n v="1415858403"/>
    <b v="1"/>
    <n v="4"/>
    <b v="0"/>
    <s v="photography/photobooks"/>
    <m/>
    <m/>
    <x v="8"/>
    <x v="20"/>
  </r>
  <r>
    <n v="33000"/>
    <n v="1636"/>
    <x v="2"/>
    <x v="0"/>
    <s v="USD"/>
    <n v="1423152678"/>
    <n v="1420560678"/>
    <b v="1"/>
    <n v="15"/>
    <b v="0"/>
    <s v="photography/photobooks"/>
    <m/>
    <m/>
    <x v="8"/>
    <x v="20"/>
  </r>
  <r>
    <n v="3000"/>
    <n v="107"/>
    <x v="2"/>
    <x v="1"/>
    <s v="GBP"/>
    <n v="1422553565"/>
    <n v="1417369565"/>
    <b v="1"/>
    <n v="4"/>
    <b v="0"/>
    <s v="photography/photobooks"/>
    <m/>
    <m/>
    <x v="8"/>
    <x v="20"/>
  </r>
  <r>
    <n v="25000"/>
    <n v="15281"/>
    <x v="2"/>
    <x v="0"/>
    <s v="USD"/>
    <n v="1439189940"/>
    <n v="1435970682"/>
    <b v="1"/>
    <n v="139"/>
    <b v="0"/>
    <s v="photography/photobooks"/>
    <m/>
    <m/>
    <x v="8"/>
    <x v="20"/>
  </r>
  <r>
    <n v="3000"/>
    <n v="40"/>
    <x v="2"/>
    <x v="2"/>
    <s v="AUD"/>
    <n v="1417127040"/>
    <n v="1414531440"/>
    <b v="1"/>
    <n v="2"/>
    <b v="0"/>
    <s v="photography/photobooks"/>
    <m/>
    <m/>
    <x v="8"/>
    <x v="20"/>
  </r>
  <r>
    <n v="9000"/>
    <n v="997"/>
    <x v="2"/>
    <x v="0"/>
    <s v="USD"/>
    <n v="1423660422"/>
    <n v="1420636422"/>
    <b v="1"/>
    <n v="18"/>
    <b v="0"/>
    <s v="photography/photobooks"/>
    <m/>
    <m/>
    <x v="8"/>
    <x v="20"/>
  </r>
  <r>
    <n v="28000"/>
    <n v="10846"/>
    <x v="2"/>
    <x v="12"/>
    <s v="EUR"/>
    <n v="1476460800"/>
    <n v="1473922541"/>
    <b v="1"/>
    <n v="81"/>
    <b v="0"/>
    <s v="photography/photobooks"/>
    <m/>
    <m/>
    <x v="8"/>
    <x v="20"/>
  </r>
  <r>
    <n v="19000"/>
    <n v="4190"/>
    <x v="2"/>
    <x v="1"/>
    <s v="GBP"/>
    <n v="1469356366"/>
    <n v="1464172366"/>
    <b v="1"/>
    <n v="86"/>
    <b v="0"/>
    <s v="photography/photobooks"/>
    <m/>
    <m/>
    <x v="8"/>
    <x v="20"/>
  </r>
  <r>
    <n v="10000"/>
    <n v="6755"/>
    <x v="2"/>
    <x v="0"/>
    <s v="USD"/>
    <n v="1481809189"/>
    <n v="1479217189"/>
    <b v="1"/>
    <n v="140"/>
    <b v="0"/>
    <s v="photography/photobooks"/>
    <m/>
    <m/>
    <x v="8"/>
    <x v="20"/>
  </r>
  <r>
    <n v="16000"/>
    <n v="2182"/>
    <x v="2"/>
    <x v="0"/>
    <s v="USD"/>
    <n v="1454572233"/>
    <n v="1449388233"/>
    <b v="1"/>
    <n v="37"/>
    <b v="0"/>
    <s v="photography/photobooks"/>
    <m/>
    <m/>
    <x v="8"/>
    <x v="20"/>
  </r>
  <r>
    <n v="4000"/>
    <n v="69.83"/>
    <x v="2"/>
    <x v="1"/>
    <s v="GBP"/>
    <n v="1415740408"/>
    <n v="1414008808"/>
    <b v="1"/>
    <n v="6"/>
    <b v="0"/>
    <s v="photography/photobooks"/>
    <m/>
    <m/>
    <x v="8"/>
    <x v="20"/>
  </r>
  <r>
    <n v="46260"/>
    <n v="9460"/>
    <x v="2"/>
    <x v="1"/>
    <s v="GBP"/>
    <n v="1476109970"/>
    <n v="1473517970"/>
    <b v="1"/>
    <n v="113"/>
    <b v="0"/>
    <s v="photography/photobooks"/>
    <m/>
    <m/>
    <x v="8"/>
    <x v="20"/>
  </r>
  <r>
    <n v="17000"/>
    <n v="2355"/>
    <x v="2"/>
    <x v="1"/>
    <s v="GBP"/>
    <n v="1450181400"/>
    <n v="1447429868"/>
    <b v="1"/>
    <n v="37"/>
    <b v="0"/>
    <s v="photography/photobooks"/>
    <m/>
    <m/>
    <x v="8"/>
    <x v="20"/>
  </r>
  <r>
    <n v="3500"/>
    <n v="1697"/>
    <x v="2"/>
    <x v="12"/>
    <s v="EUR"/>
    <n v="1435442340"/>
    <n v="1433416830"/>
    <b v="1"/>
    <n v="18"/>
    <b v="0"/>
    <s v="photography/photobooks"/>
    <m/>
    <m/>
    <x v="8"/>
    <x v="20"/>
  </r>
  <r>
    <n v="17500"/>
    <n v="5390"/>
    <x v="2"/>
    <x v="0"/>
    <s v="USD"/>
    <n v="1423878182"/>
    <n v="1421199782"/>
    <b v="1"/>
    <n v="75"/>
    <b v="0"/>
    <s v="photography/photobooks"/>
    <m/>
    <m/>
    <x v="8"/>
    <x v="20"/>
  </r>
  <r>
    <n v="15500"/>
    <n v="5452"/>
    <x v="2"/>
    <x v="0"/>
    <s v="USD"/>
    <n v="1447521404"/>
    <n v="1444061804"/>
    <b v="1"/>
    <n v="52"/>
    <b v="0"/>
    <s v="photography/photobooks"/>
    <m/>
    <m/>
    <x v="8"/>
    <x v="20"/>
  </r>
  <r>
    <n v="22500"/>
    <n v="8191"/>
    <x v="2"/>
    <x v="12"/>
    <s v="EUR"/>
    <n v="1443808800"/>
    <n v="1441048658"/>
    <b v="1"/>
    <n v="122"/>
    <b v="0"/>
    <s v="photography/photobooks"/>
    <m/>
    <m/>
    <x v="8"/>
    <x v="20"/>
  </r>
  <r>
    <n v="20000"/>
    <n v="591"/>
    <x v="2"/>
    <x v="1"/>
    <s v="GBP"/>
    <n v="1412090349"/>
    <n v="1409066349"/>
    <b v="1"/>
    <n v="8"/>
    <b v="0"/>
    <s v="photography/photobooks"/>
    <m/>
    <m/>
    <x v="8"/>
    <x v="20"/>
  </r>
  <r>
    <n v="5000"/>
    <n v="553"/>
    <x v="2"/>
    <x v="0"/>
    <s v="USD"/>
    <n v="1411868313"/>
    <n v="1409276313"/>
    <b v="1"/>
    <n v="8"/>
    <b v="0"/>
    <s v="photography/photobooks"/>
    <m/>
    <m/>
    <x v="8"/>
    <x v="20"/>
  </r>
  <r>
    <n v="28000"/>
    <n v="11594"/>
    <x v="2"/>
    <x v="0"/>
    <s v="USD"/>
    <n v="1486830030"/>
    <n v="1483806030"/>
    <b v="1"/>
    <n v="96"/>
    <b v="0"/>
    <s v="photography/photobooks"/>
    <m/>
    <m/>
    <x v="8"/>
    <x v="20"/>
  </r>
  <r>
    <n v="3500"/>
    <n v="380"/>
    <x v="2"/>
    <x v="5"/>
    <s v="CAD"/>
    <n v="1425246439"/>
    <n v="1422222439"/>
    <b v="1"/>
    <n v="9"/>
    <b v="0"/>
    <s v="photography/photobooks"/>
    <m/>
    <m/>
    <x v="8"/>
    <x v="20"/>
  </r>
  <r>
    <n v="450"/>
    <n v="15"/>
    <x v="2"/>
    <x v="0"/>
    <s v="USD"/>
    <n v="1408657826"/>
    <n v="1407621026"/>
    <b v="0"/>
    <n v="2"/>
    <b v="0"/>
    <s v="photography/photobooks"/>
    <m/>
    <m/>
    <x v="8"/>
    <x v="20"/>
  </r>
  <r>
    <n v="54000"/>
    <n v="40"/>
    <x v="2"/>
    <x v="0"/>
    <s v="USD"/>
    <n v="1414123200"/>
    <n v="1408962270"/>
    <b v="0"/>
    <n v="26"/>
    <b v="0"/>
    <s v="photography/photobooks"/>
    <m/>
    <m/>
    <x v="8"/>
    <x v="20"/>
  </r>
  <r>
    <n v="6500"/>
    <n v="865"/>
    <x v="2"/>
    <x v="1"/>
    <s v="GBP"/>
    <n v="1467531536"/>
    <n v="1464939536"/>
    <b v="0"/>
    <n v="23"/>
    <b v="0"/>
    <s v="photography/photobooks"/>
    <m/>
    <m/>
    <x v="8"/>
    <x v="20"/>
  </r>
  <r>
    <n v="8750"/>
    <n v="0"/>
    <x v="2"/>
    <x v="1"/>
    <s v="GBP"/>
    <n v="1407532812"/>
    <n v="1404940812"/>
    <b v="0"/>
    <n v="0"/>
    <b v="0"/>
    <s v="photography/photobooks"/>
    <m/>
    <m/>
    <x v="8"/>
    <x v="20"/>
  </r>
  <r>
    <n v="12000"/>
    <n v="5902"/>
    <x v="2"/>
    <x v="1"/>
    <s v="GBP"/>
    <n v="1425108736"/>
    <n v="1422516736"/>
    <b v="0"/>
    <n v="140"/>
    <b v="0"/>
    <s v="photography/photobooks"/>
    <m/>
    <m/>
    <x v="8"/>
    <x v="20"/>
  </r>
  <r>
    <n v="3000"/>
    <n v="0"/>
    <x v="2"/>
    <x v="0"/>
    <s v="USD"/>
    <n v="1435787137"/>
    <n v="1434577537"/>
    <b v="0"/>
    <n v="0"/>
    <b v="0"/>
    <s v="photography/photobooks"/>
    <m/>
    <m/>
    <x v="8"/>
    <x v="20"/>
  </r>
  <r>
    <n v="25000"/>
    <n v="509"/>
    <x v="2"/>
    <x v="16"/>
    <s v="CHF"/>
    <n v="1469473200"/>
    <n v="1467061303"/>
    <b v="0"/>
    <n v="6"/>
    <b v="0"/>
    <s v="photography/photobooks"/>
    <m/>
    <m/>
    <x v="8"/>
    <x v="20"/>
  </r>
  <r>
    <n v="18000"/>
    <n v="9419"/>
    <x v="2"/>
    <x v="0"/>
    <s v="USD"/>
    <n v="1485759540"/>
    <n v="1480607607"/>
    <b v="0"/>
    <n v="100"/>
    <b v="0"/>
    <s v="photography/photobooks"/>
    <m/>
    <m/>
    <x v="8"/>
    <x v="20"/>
  </r>
  <r>
    <n v="15000"/>
    <n v="0"/>
    <x v="2"/>
    <x v="0"/>
    <s v="USD"/>
    <n v="1428035850"/>
    <n v="1425447450"/>
    <b v="0"/>
    <n v="0"/>
    <b v="0"/>
    <s v="photography/photobooks"/>
    <m/>
    <m/>
    <x v="8"/>
    <x v="20"/>
  </r>
  <r>
    <n v="1200"/>
    <n v="25"/>
    <x v="2"/>
    <x v="0"/>
    <s v="USD"/>
    <n v="1406743396"/>
    <n v="1404151396"/>
    <b v="0"/>
    <n v="4"/>
    <b v="0"/>
    <s v="photography/photobooks"/>
    <m/>
    <m/>
    <x v="8"/>
    <x v="20"/>
  </r>
  <r>
    <n v="26000"/>
    <n v="1707"/>
    <x v="2"/>
    <x v="0"/>
    <s v="USD"/>
    <n v="1427850090"/>
    <n v="1425261690"/>
    <b v="0"/>
    <n v="8"/>
    <b v="0"/>
    <s v="photography/photobooks"/>
    <m/>
    <m/>
    <x v="8"/>
    <x v="20"/>
  </r>
  <r>
    <n v="2500"/>
    <n v="3372.25"/>
    <x v="0"/>
    <x v="0"/>
    <s v="USD"/>
    <n v="1330760367"/>
    <n v="1326872367"/>
    <b v="0"/>
    <n v="57"/>
    <b v="1"/>
    <s v="music/rock"/>
    <m/>
    <m/>
    <x v="4"/>
    <x v="11"/>
  </r>
  <r>
    <n v="300"/>
    <n v="300"/>
    <x v="0"/>
    <x v="5"/>
    <s v="CAD"/>
    <n v="1391194860"/>
    <n v="1388084862"/>
    <b v="0"/>
    <n v="11"/>
    <b v="1"/>
    <s v="music/rock"/>
    <m/>
    <m/>
    <x v="4"/>
    <x v="11"/>
  </r>
  <r>
    <n v="700"/>
    <n v="811"/>
    <x v="0"/>
    <x v="0"/>
    <s v="USD"/>
    <n v="1351095976"/>
    <n v="1348503976"/>
    <b v="0"/>
    <n v="33"/>
    <b v="1"/>
    <s v="music/rock"/>
    <m/>
    <m/>
    <x v="4"/>
    <x v="11"/>
  </r>
  <r>
    <n v="3000"/>
    <n v="3002"/>
    <x v="0"/>
    <x v="0"/>
    <s v="USD"/>
    <n v="1389146880"/>
    <n v="1387403967"/>
    <b v="0"/>
    <n v="40"/>
    <b v="1"/>
    <s v="music/rock"/>
    <m/>
    <m/>
    <x v="4"/>
    <x v="11"/>
  </r>
  <r>
    <n v="2000"/>
    <n v="2101"/>
    <x v="0"/>
    <x v="0"/>
    <s v="USD"/>
    <n v="1373572903"/>
    <n v="1371585703"/>
    <b v="0"/>
    <n v="50"/>
    <b v="1"/>
    <s v="music/rock"/>
    <m/>
    <m/>
    <x v="4"/>
    <x v="11"/>
  </r>
  <r>
    <n v="2000"/>
    <n v="2020"/>
    <x v="0"/>
    <x v="0"/>
    <s v="USD"/>
    <n v="1392675017"/>
    <n v="1390083017"/>
    <b v="0"/>
    <n v="38"/>
    <b v="1"/>
    <s v="music/rock"/>
    <m/>
    <m/>
    <x v="4"/>
    <x v="11"/>
  </r>
  <r>
    <n v="8000"/>
    <n v="8053"/>
    <x v="0"/>
    <x v="0"/>
    <s v="USD"/>
    <n v="1299138561"/>
    <n v="1294818561"/>
    <b v="0"/>
    <n v="96"/>
    <b v="1"/>
    <s v="music/rock"/>
    <m/>
    <m/>
    <x v="4"/>
    <x v="11"/>
  </r>
  <r>
    <n v="20000"/>
    <n v="20032"/>
    <x v="0"/>
    <x v="0"/>
    <s v="USD"/>
    <n v="1399672800"/>
    <n v="1396906530"/>
    <b v="0"/>
    <n v="48"/>
    <b v="1"/>
    <s v="music/rock"/>
    <m/>
    <m/>
    <x v="4"/>
    <x v="11"/>
  </r>
  <r>
    <n v="1500"/>
    <n v="2500.25"/>
    <x v="0"/>
    <x v="0"/>
    <s v="USD"/>
    <n v="1295647200"/>
    <n v="1291428371"/>
    <b v="0"/>
    <n v="33"/>
    <b v="1"/>
    <s v="music/rock"/>
    <m/>
    <m/>
    <x v="4"/>
    <x v="11"/>
  </r>
  <r>
    <n v="15000"/>
    <n v="15230"/>
    <x v="0"/>
    <x v="0"/>
    <s v="USD"/>
    <n v="1393259107"/>
    <n v="1390667107"/>
    <b v="0"/>
    <n v="226"/>
    <b v="1"/>
    <s v="music/rock"/>
    <m/>
    <m/>
    <x v="4"/>
    <x v="11"/>
  </r>
  <r>
    <n v="1000"/>
    <n v="1030"/>
    <x v="0"/>
    <x v="0"/>
    <s v="USD"/>
    <n v="1336866863"/>
    <n v="1335570863"/>
    <b v="0"/>
    <n v="14"/>
    <b v="1"/>
    <s v="music/rock"/>
    <m/>
    <m/>
    <x v="4"/>
    <x v="11"/>
  </r>
  <r>
    <n v="350"/>
    <n v="500"/>
    <x v="0"/>
    <x v="0"/>
    <s v="USD"/>
    <n v="1299243427"/>
    <n v="1296651427"/>
    <b v="0"/>
    <n v="20"/>
    <b v="1"/>
    <s v="music/rock"/>
    <m/>
    <m/>
    <x v="4"/>
    <x v="11"/>
  </r>
  <r>
    <n v="400"/>
    <n v="1050"/>
    <x v="0"/>
    <x v="0"/>
    <s v="USD"/>
    <n v="1362211140"/>
    <n v="1359421403"/>
    <b v="0"/>
    <n v="25"/>
    <b v="1"/>
    <s v="music/rock"/>
    <m/>
    <m/>
    <x v="4"/>
    <x v="11"/>
  </r>
  <r>
    <n v="10000"/>
    <n v="11805"/>
    <x v="0"/>
    <x v="0"/>
    <s v="USD"/>
    <n v="1422140895"/>
    <n v="1418684895"/>
    <b v="0"/>
    <n v="90"/>
    <b v="1"/>
    <s v="music/rock"/>
    <m/>
    <m/>
    <x v="4"/>
    <x v="11"/>
  </r>
  <r>
    <n v="500"/>
    <n v="520"/>
    <x v="0"/>
    <x v="1"/>
    <s v="GBP"/>
    <n v="1459439471"/>
    <n v="1456851071"/>
    <b v="0"/>
    <n v="11"/>
    <b v="1"/>
    <s v="music/rock"/>
    <m/>
    <m/>
    <x v="4"/>
    <x v="11"/>
  </r>
  <r>
    <n v="5000"/>
    <n v="10017"/>
    <x v="0"/>
    <x v="0"/>
    <s v="USD"/>
    <n v="1361129129"/>
    <n v="1359660329"/>
    <b v="0"/>
    <n v="55"/>
    <b v="1"/>
    <s v="music/rock"/>
    <m/>
    <m/>
    <x v="4"/>
    <x v="11"/>
  </r>
  <r>
    <n v="600"/>
    <n v="1841"/>
    <x v="0"/>
    <x v="0"/>
    <s v="USD"/>
    <n v="1332029335"/>
    <n v="1326848935"/>
    <b v="0"/>
    <n v="30"/>
    <b v="1"/>
    <s v="music/rock"/>
    <m/>
    <m/>
    <x v="4"/>
    <x v="11"/>
  </r>
  <r>
    <n v="1000"/>
    <n v="1001.49"/>
    <x v="0"/>
    <x v="0"/>
    <s v="USD"/>
    <n v="1317438000"/>
    <n v="1314989557"/>
    <b v="0"/>
    <n v="28"/>
    <b v="1"/>
    <s v="music/rock"/>
    <m/>
    <m/>
    <x v="4"/>
    <x v="11"/>
  </r>
  <r>
    <n v="1000"/>
    <n v="2053"/>
    <x v="0"/>
    <x v="0"/>
    <s v="USD"/>
    <n v="1475342382"/>
    <n v="1472750382"/>
    <b v="0"/>
    <n v="45"/>
    <b v="1"/>
    <s v="music/rock"/>
    <m/>
    <m/>
    <x v="4"/>
    <x v="11"/>
  </r>
  <r>
    <n v="900"/>
    <n v="980"/>
    <x v="0"/>
    <x v="0"/>
    <s v="USD"/>
    <n v="1367902740"/>
    <n v="1366251510"/>
    <b v="0"/>
    <n v="13"/>
    <b v="1"/>
    <s v="music/rock"/>
    <m/>
    <m/>
    <x v="4"/>
    <x v="11"/>
  </r>
  <r>
    <n v="2000"/>
    <n v="2035"/>
    <x v="0"/>
    <x v="0"/>
    <s v="USD"/>
    <n v="1400561940"/>
    <n v="1397679445"/>
    <b v="0"/>
    <n v="40"/>
    <b v="1"/>
    <s v="music/rock"/>
    <m/>
    <m/>
    <x v="4"/>
    <x v="11"/>
  </r>
  <r>
    <n v="2000"/>
    <n v="2505"/>
    <x v="0"/>
    <x v="0"/>
    <s v="USD"/>
    <n v="1425275940"/>
    <n v="1422371381"/>
    <b v="0"/>
    <n v="21"/>
    <b v="1"/>
    <s v="music/rock"/>
    <m/>
    <m/>
    <x v="4"/>
    <x v="11"/>
  </r>
  <r>
    <n v="10000"/>
    <n v="12400.61"/>
    <x v="0"/>
    <x v="0"/>
    <s v="USD"/>
    <n v="1298245954"/>
    <n v="1295653954"/>
    <b v="0"/>
    <n v="134"/>
    <b v="1"/>
    <s v="music/rock"/>
    <m/>
    <m/>
    <x v="4"/>
    <x v="11"/>
  </r>
  <r>
    <n v="1500"/>
    <n v="1521"/>
    <x v="0"/>
    <x v="0"/>
    <s v="USD"/>
    <n v="1307761200"/>
    <n v="1304464914"/>
    <b v="0"/>
    <n v="20"/>
    <b v="1"/>
    <s v="music/rock"/>
    <m/>
    <m/>
    <x v="4"/>
    <x v="11"/>
  </r>
  <r>
    <n v="1000"/>
    <n v="1000"/>
    <x v="0"/>
    <x v="0"/>
    <s v="USD"/>
    <n v="1466139300"/>
    <n v="1464854398"/>
    <b v="0"/>
    <n v="19"/>
    <b v="1"/>
    <s v="music/rock"/>
    <m/>
    <m/>
    <x v="4"/>
    <x v="11"/>
  </r>
  <r>
    <n v="15000"/>
    <n v="20689"/>
    <x v="0"/>
    <x v="0"/>
    <s v="USD"/>
    <n v="1355585777"/>
    <n v="1352993777"/>
    <b v="0"/>
    <n v="209"/>
    <b v="1"/>
    <s v="music/rock"/>
    <m/>
    <m/>
    <x v="4"/>
    <x v="11"/>
  </r>
  <r>
    <n v="2500"/>
    <n v="3022"/>
    <x v="0"/>
    <x v="0"/>
    <s v="USD"/>
    <n v="1429594832"/>
    <n v="1427780432"/>
    <b v="0"/>
    <n v="38"/>
    <b v="1"/>
    <s v="music/rock"/>
    <m/>
    <m/>
    <x v="4"/>
    <x v="11"/>
  </r>
  <r>
    <n v="3000"/>
    <n v="3221"/>
    <x v="0"/>
    <x v="0"/>
    <s v="USD"/>
    <n v="1312095540"/>
    <n v="1306608888"/>
    <b v="0"/>
    <n v="24"/>
    <b v="1"/>
    <s v="music/rock"/>
    <m/>
    <m/>
    <x v="4"/>
    <x v="11"/>
  </r>
  <r>
    <n v="300"/>
    <n v="301"/>
    <x v="0"/>
    <x v="0"/>
    <s v="USD"/>
    <n v="1350505059"/>
    <n v="1347913059"/>
    <b v="0"/>
    <n v="8"/>
    <b v="1"/>
    <s v="music/rock"/>
    <m/>
    <m/>
    <x v="4"/>
    <x v="11"/>
  </r>
  <r>
    <n v="9000"/>
    <n v="9137"/>
    <x v="0"/>
    <x v="0"/>
    <s v="USD"/>
    <n v="1405033300"/>
    <n v="1402441300"/>
    <b v="0"/>
    <n v="179"/>
    <b v="1"/>
    <s v="music/rock"/>
    <m/>
    <m/>
    <x v="4"/>
    <x v="11"/>
  </r>
  <r>
    <n v="1300"/>
    <n v="1301"/>
    <x v="0"/>
    <x v="0"/>
    <s v="USD"/>
    <n v="1406509200"/>
    <n v="1404769538"/>
    <b v="0"/>
    <n v="26"/>
    <b v="1"/>
    <s v="music/rock"/>
    <m/>
    <m/>
    <x v="4"/>
    <x v="11"/>
  </r>
  <r>
    <n v="15000"/>
    <n v="17545"/>
    <x v="0"/>
    <x v="0"/>
    <s v="USD"/>
    <n v="1429920000"/>
    <n v="1426703452"/>
    <b v="0"/>
    <n v="131"/>
    <b v="1"/>
    <s v="music/rock"/>
    <m/>
    <m/>
    <x v="4"/>
    <x v="11"/>
  </r>
  <r>
    <n v="800"/>
    <n v="815"/>
    <x v="0"/>
    <x v="0"/>
    <s v="USD"/>
    <n v="1352860017"/>
    <n v="1348536417"/>
    <b v="0"/>
    <n v="14"/>
    <b v="1"/>
    <s v="music/rock"/>
    <m/>
    <m/>
    <x v="4"/>
    <x v="11"/>
  </r>
  <r>
    <n v="15000"/>
    <n v="15318.55"/>
    <x v="0"/>
    <x v="0"/>
    <s v="USD"/>
    <n v="1369355437"/>
    <n v="1366763437"/>
    <b v="0"/>
    <n v="174"/>
    <b v="1"/>
    <s v="music/rock"/>
    <m/>
    <m/>
    <x v="4"/>
    <x v="11"/>
  </r>
  <r>
    <n v="8750"/>
    <n v="13480.16"/>
    <x v="0"/>
    <x v="5"/>
    <s v="CAD"/>
    <n v="1389012940"/>
    <n v="1385124940"/>
    <b v="0"/>
    <n v="191"/>
    <b v="1"/>
    <s v="music/rock"/>
    <m/>
    <m/>
    <x v="4"/>
    <x v="11"/>
  </r>
  <r>
    <n v="2000"/>
    <n v="2025"/>
    <x v="0"/>
    <x v="0"/>
    <s v="USD"/>
    <n v="1405715472"/>
    <n v="1403901072"/>
    <b v="0"/>
    <n v="38"/>
    <b v="1"/>
    <s v="music/rock"/>
    <m/>
    <m/>
    <x v="4"/>
    <x v="11"/>
  </r>
  <r>
    <n v="3000"/>
    <n v="3000"/>
    <x v="0"/>
    <x v="0"/>
    <s v="USD"/>
    <n v="1410546413"/>
    <n v="1407954413"/>
    <b v="0"/>
    <n v="22"/>
    <b v="1"/>
    <s v="music/rock"/>
    <m/>
    <m/>
    <x v="4"/>
    <x v="11"/>
  </r>
  <r>
    <n v="5555.55"/>
    <n v="6041.55"/>
    <x v="0"/>
    <x v="0"/>
    <s v="USD"/>
    <n v="1324014521"/>
    <n v="1318826921"/>
    <b v="0"/>
    <n v="149"/>
    <b v="1"/>
    <s v="music/rock"/>
    <m/>
    <m/>
    <x v="4"/>
    <x v="11"/>
  </r>
  <r>
    <n v="3000"/>
    <n v="3955"/>
    <x v="0"/>
    <x v="0"/>
    <s v="USD"/>
    <n v="1316716129"/>
    <n v="1314124129"/>
    <b v="0"/>
    <n v="56"/>
    <b v="1"/>
    <s v="music/rock"/>
    <m/>
    <m/>
    <x v="4"/>
    <x v="11"/>
  </r>
  <r>
    <n v="750"/>
    <n v="1001"/>
    <x v="0"/>
    <x v="0"/>
    <s v="USD"/>
    <n v="1391706084"/>
    <n v="1389891684"/>
    <b v="0"/>
    <n v="19"/>
    <b v="1"/>
    <s v="music/rock"/>
    <m/>
    <m/>
    <x v="4"/>
    <x v="11"/>
  </r>
  <r>
    <n v="250000"/>
    <n v="0"/>
    <x v="2"/>
    <x v="1"/>
    <s v="GBP"/>
    <n v="1422256341"/>
    <n v="1419664341"/>
    <b v="0"/>
    <n v="0"/>
    <b v="0"/>
    <s v="games/mobile games"/>
    <m/>
    <m/>
    <x v="6"/>
    <x v="18"/>
  </r>
  <r>
    <n v="18000"/>
    <n v="1455"/>
    <x v="2"/>
    <x v="0"/>
    <s v="USD"/>
    <n v="1488958200"/>
    <n v="1484912974"/>
    <b v="0"/>
    <n v="16"/>
    <b v="0"/>
    <s v="games/mobile games"/>
    <m/>
    <m/>
    <x v="6"/>
    <x v="18"/>
  </r>
  <r>
    <n v="2500"/>
    <n v="10"/>
    <x v="2"/>
    <x v="0"/>
    <s v="USD"/>
    <n v="1402600085"/>
    <n v="1400008085"/>
    <b v="0"/>
    <n v="2"/>
    <b v="0"/>
    <s v="games/mobile games"/>
    <m/>
    <m/>
    <x v="6"/>
    <x v="18"/>
  </r>
  <r>
    <n v="6500"/>
    <n v="2788"/>
    <x v="2"/>
    <x v="0"/>
    <s v="USD"/>
    <n v="1399223500"/>
    <n v="1396631500"/>
    <b v="0"/>
    <n v="48"/>
    <b v="0"/>
    <s v="games/mobile games"/>
    <m/>
    <m/>
    <x v="6"/>
    <x v="18"/>
  </r>
  <r>
    <n v="110000"/>
    <n v="4"/>
    <x v="2"/>
    <x v="1"/>
    <s v="GBP"/>
    <n v="1478425747"/>
    <n v="1475398147"/>
    <b v="0"/>
    <n v="2"/>
    <b v="0"/>
    <s v="games/mobile games"/>
    <m/>
    <m/>
    <x v="6"/>
    <x v="18"/>
  </r>
  <r>
    <n v="25000"/>
    <n v="125"/>
    <x v="2"/>
    <x v="0"/>
    <s v="USD"/>
    <n v="1488340800"/>
    <n v="1483768497"/>
    <b v="0"/>
    <n v="2"/>
    <b v="0"/>
    <s v="games/mobile games"/>
    <m/>
    <m/>
    <x v="6"/>
    <x v="18"/>
  </r>
  <r>
    <n v="20000"/>
    <n v="10"/>
    <x v="2"/>
    <x v="0"/>
    <s v="USD"/>
    <n v="1478383912"/>
    <n v="1475791912"/>
    <b v="0"/>
    <n v="1"/>
    <b v="0"/>
    <s v="games/mobile games"/>
    <m/>
    <m/>
    <x v="6"/>
    <x v="18"/>
  </r>
  <r>
    <n v="25000"/>
    <n v="1217"/>
    <x v="2"/>
    <x v="0"/>
    <s v="USD"/>
    <n v="1450166340"/>
    <n v="1448044925"/>
    <b v="0"/>
    <n v="17"/>
    <b v="0"/>
    <s v="games/mobile games"/>
    <m/>
    <m/>
    <x v="6"/>
    <x v="18"/>
  </r>
  <r>
    <n v="10000"/>
    <n v="0"/>
    <x v="2"/>
    <x v="0"/>
    <s v="USD"/>
    <n v="1483488249"/>
    <n v="1480896249"/>
    <b v="0"/>
    <n v="0"/>
    <b v="0"/>
    <s v="games/mobile games"/>
    <m/>
    <m/>
    <x v="6"/>
    <x v="18"/>
  </r>
  <r>
    <n v="3500"/>
    <n v="361"/>
    <x v="2"/>
    <x v="0"/>
    <s v="USD"/>
    <n v="1454213820"/>
    <n v="1451723535"/>
    <b v="0"/>
    <n v="11"/>
    <b v="0"/>
    <s v="games/mobile games"/>
    <m/>
    <m/>
    <x v="6"/>
    <x v="18"/>
  </r>
  <r>
    <n v="6500"/>
    <n v="4666"/>
    <x v="2"/>
    <x v="0"/>
    <s v="USD"/>
    <n v="1416512901"/>
    <n v="1413053301"/>
    <b v="0"/>
    <n v="95"/>
    <b v="0"/>
    <s v="games/mobile games"/>
    <m/>
    <m/>
    <x v="6"/>
    <x v="18"/>
  </r>
  <r>
    <n v="20000"/>
    <n v="212"/>
    <x v="2"/>
    <x v="0"/>
    <s v="USD"/>
    <n v="1435633602"/>
    <n v="1433041602"/>
    <b v="0"/>
    <n v="13"/>
    <b v="0"/>
    <s v="games/mobile games"/>
    <m/>
    <m/>
    <x v="6"/>
    <x v="18"/>
  </r>
  <r>
    <n v="8000"/>
    <n v="36"/>
    <x v="2"/>
    <x v="5"/>
    <s v="CAD"/>
    <n v="1436373900"/>
    <n v="1433861210"/>
    <b v="0"/>
    <n v="2"/>
    <b v="0"/>
    <s v="games/mobile games"/>
    <m/>
    <m/>
    <x v="6"/>
    <x v="18"/>
  </r>
  <r>
    <n v="160000"/>
    <n v="26"/>
    <x v="2"/>
    <x v="0"/>
    <s v="USD"/>
    <n v="1467155733"/>
    <n v="1465427733"/>
    <b v="0"/>
    <n v="2"/>
    <b v="0"/>
    <s v="games/mobile games"/>
    <m/>
    <m/>
    <x v="6"/>
    <x v="18"/>
  </r>
  <r>
    <n v="10000"/>
    <n v="51"/>
    <x v="2"/>
    <x v="0"/>
    <s v="USD"/>
    <n v="1470519308"/>
    <n v="1465335308"/>
    <b v="0"/>
    <n v="3"/>
    <b v="0"/>
    <s v="games/mobile games"/>
    <m/>
    <m/>
    <x v="6"/>
    <x v="18"/>
  </r>
  <r>
    <n v="280"/>
    <n v="0"/>
    <x v="2"/>
    <x v="2"/>
    <s v="AUD"/>
    <n v="1402901405"/>
    <n v="1400309405"/>
    <b v="0"/>
    <n v="0"/>
    <b v="0"/>
    <s v="games/mobile games"/>
    <m/>
    <m/>
    <x v="6"/>
    <x v="18"/>
  </r>
  <r>
    <n v="60"/>
    <n v="0"/>
    <x v="2"/>
    <x v="0"/>
    <s v="USD"/>
    <n v="1425170525"/>
    <n v="1422664925"/>
    <b v="0"/>
    <n v="0"/>
    <b v="0"/>
    <s v="games/mobile games"/>
    <m/>
    <m/>
    <x v="6"/>
    <x v="18"/>
  </r>
  <r>
    <n v="8000"/>
    <n v="0"/>
    <x v="2"/>
    <x v="2"/>
    <s v="AUD"/>
    <n v="1402618355"/>
    <n v="1400026355"/>
    <b v="0"/>
    <n v="0"/>
    <b v="0"/>
    <s v="games/mobile games"/>
    <m/>
    <m/>
    <x v="6"/>
    <x v="18"/>
  </r>
  <r>
    <n v="5000"/>
    <n v="6"/>
    <x v="2"/>
    <x v="3"/>
    <s v="EUR"/>
    <n v="1457966129"/>
    <n v="1455377729"/>
    <b v="0"/>
    <n v="2"/>
    <b v="0"/>
    <s v="games/mobile games"/>
    <m/>
    <m/>
    <x v="6"/>
    <x v="18"/>
  </r>
  <r>
    <n v="5000"/>
    <n v="1004"/>
    <x v="2"/>
    <x v="1"/>
    <s v="GBP"/>
    <n v="1459341380"/>
    <n v="1456839380"/>
    <b v="0"/>
    <n v="24"/>
    <b v="0"/>
    <s v="games/mobile games"/>
    <m/>
    <m/>
    <x v="6"/>
    <x v="18"/>
  </r>
  <r>
    <n v="2000"/>
    <n v="3453.69"/>
    <x v="0"/>
    <x v="0"/>
    <s v="USD"/>
    <n v="1425955189"/>
    <n v="1423366789"/>
    <b v="0"/>
    <n v="70"/>
    <b v="1"/>
    <s v="music/indie rock"/>
    <m/>
    <m/>
    <x v="4"/>
    <x v="14"/>
  </r>
  <r>
    <n v="3350"/>
    <n v="3380"/>
    <x v="0"/>
    <x v="0"/>
    <s v="USD"/>
    <n v="1341964080"/>
    <n v="1339109212"/>
    <b v="0"/>
    <n v="81"/>
    <b v="1"/>
    <s v="music/indie rock"/>
    <m/>
    <m/>
    <x v="4"/>
    <x v="14"/>
  </r>
  <r>
    <n v="999"/>
    <n v="1047"/>
    <x v="0"/>
    <x v="0"/>
    <s v="USD"/>
    <n v="1333921508"/>
    <n v="1331333108"/>
    <b v="0"/>
    <n v="32"/>
    <b v="1"/>
    <s v="music/indie rock"/>
    <m/>
    <m/>
    <x v="4"/>
    <x v="14"/>
  </r>
  <r>
    <n v="1000"/>
    <n v="1351"/>
    <x v="0"/>
    <x v="0"/>
    <s v="USD"/>
    <n v="1354017600"/>
    <n v="1350967535"/>
    <b v="0"/>
    <n v="26"/>
    <b v="1"/>
    <s v="music/indie rock"/>
    <m/>
    <m/>
    <x v="4"/>
    <x v="14"/>
  </r>
  <r>
    <n v="4575"/>
    <n v="5322"/>
    <x v="0"/>
    <x v="0"/>
    <s v="USD"/>
    <n v="1344636000"/>
    <n v="1341800110"/>
    <b v="0"/>
    <n v="105"/>
    <b v="1"/>
    <s v="music/indie rock"/>
    <m/>
    <m/>
    <x v="4"/>
    <x v="14"/>
  </r>
  <r>
    <n v="1200"/>
    <n v="1225"/>
    <x v="0"/>
    <x v="0"/>
    <s v="USD"/>
    <n v="1415832338"/>
    <n v="1413236738"/>
    <b v="0"/>
    <n v="29"/>
    <b v="1"/>
    <s v="music/indie rock"/>
    <m/>
    <m/>
    <x v="4"/>
    <x v="14"/>
  </r>
  <r>
    <n v="3000"/>
    <n v="3335"/>
    <x v="0"/>
    <x v="3"/>
    <s v="EUR"/>
    <n v="1449178200"/>
    <n v="1447614732"/>
    <b v="0"/>
    <n v="8"/>
    <b v="1"/>
    <s v="music/indie rock"/>
    <m/>
    <m/>
    <x v="4"/>
    <x v="14"/>
  </r>
  <r>
    <n v="2500"/>
    <n v="4152"/>
    <x v="0"/>
    <x v="0"/>
    <s v="USD"/>
    <n v="1275368340"/>
    <n v="1272692732"/>
    <b v="0"/>
    <n v="89"/>
    <b v="1"/>
    <s v="music/indie rock"/>
    <m/>
    <m/>
    <x v="4"/>
    <x v="14"/>
  </r>
  <r>
    <n v="2000"/>
    <n v="2132"/>
    <x v="0"/>
    <x v="0"/>
    <s v="USD"/>
    <n v="1363024946"/>
    <n v="1359140546"/>
    <b v="0"/>
    <n v="44"/>
    <b v="1"/>
    <s v="music/indie rock"/>
    <m/>
    <m/>
    <x v="4"/>
    <x v="14"/>
  </r>
  <r>
    <n v="12000"/>
    <n v="17350.13"/>
    <x v="0"/>
    <x v="0"/>
    <s v="USD"/>
    <n v="1355597528"/>
    <n v="1353005528"/>
    <b v="0"/>
    <n v="246"/>
    <b v="1"/>
    <s v="music/indie rock"/>
    <m/>
    <m/>
    <x v="4"/>
    <x v="14"/>
  </r>
  <r>
    <n v="10000"/>
    <n v="10555"/>
    <x v="0"/>
    <x v="0"/>
    <s v="USD"/>
    <n v="1279778400"/>
    <n v="1275851354"/>
    <b v="0"/>
    <n v="120"/>
    <b v="1"/>
    <s v="music/indie rock"/>
    <m/>
    <m/>
    <x v="4"/>
    <x v="14"/>
  </r>
  <r>
    <n v="500"/>
    <n v="683"/>
    <x v="0"/>
    <x v="0"/>
    <s v="USD"/>
    <n v="1307459881"/>
    <n v="1304867881"/>
    <b v="0"/>
    <n v="26"/>
    <b v="1"/>
    <s v="music/indie rock"/>
    <m/>
    <m/>
    <x v="4"/>
    <x v="14"/>
  </r>
  <r>
    <n v="2500"/>
    <n v="2600"/>
    <x v="0"/>
    <x v="0"/>
    <s v="USD"/>
    <n v="1302926340"/>
    <n v="1301524585"/>
    <b v="0"/>
    <n v="45"/>
    <b v="1"/>
    <s v="music/indie rock"/>
    <m/>
    <m/>
    <x v="4"/>
    <x v="14"/>
  </r>
  <r>
    <n v="1000"/>
    <n v="1145"/>
    <x v="0"/>
    <x v="0"/>
    <s v="USD"/>
    <n v="1329082983"/>
    <n v="1326404583"/>
    <b v="0"/>
    <n v="20"/>
    <b v="1"/>
    <s v="music/indie rock"/>
    <m/>
    <m/>
    <x v="4"/>
    <x v="14"/>
  </r>
  <r>
    <n v="9072"/>
    <n v="9228"/>
    <x v="0"/>
    <x v="0"/>
    <s v="USD"/>
    <n v="1445363722"/>
    <n v="1442771722"/>
    <b v="0"/>
    <n v="47"/>
    <b v="1"/>
    <s v="music/indie rock"/>
    <m/>
    <m/>
    <x v="4"/>
    <x v="14"/>
  </r>
  <r>
    <n v="451"/>
    <n v="559"/>
    <x v="0"/>
    <x v="0"/>
    <s v="USD"/>
    <n v="1334250165"/>
    <n v="1331658165"/>
    <b v="0"/>
    <n v="13"/>
    <b v="1"/>
    <s v="music/indie rock"/>
    <m/>
    <m/>
    <x v="4"/>
    <x v="14"/>
  </r>
  <r>
    <n v="6350"/>
    <n v="6506"/>
    <x v="0"/>
    <x v="0"/>
    <s v="USD"/>
    <n v="1393966800"/>
    <n v="1392040806"/>
    <b v="0"/>
    <n v="183"/>
    <b v="1"/>
    <s v="music/indie rock"/>
    <m/>
    <m/>
    <x v="4"/>
    <x v="14"/>
  </r>
  <r>
    <n v="1000"/>
    <n v="1445"/>
    <x v="0"/>
    <x v="0"/>
    <s v="USD"/>
    <n v="1454349600"/>
    <n v="1451277473"/>
    <b v="0"/>
    <n v="21"/>
    <b v="1"/>
    <s v="music/indie rock"/>
    <m/>
    <m/>
    <x v="4"/>
    <x v="14"/>
  </r>
  <r>
    <n v="900"/>
    <n v="1200"/>
    <x v="0"/>
    <x v="0"/>
    <s v="USD"/>
    <n v="1427319366"/>
    <n v="1424730966"/>
    <b v="0"/>
    <n v="42"/>
    <b v="1"/>
    <s v="music/indie rock"/>
    <m/>
    <m/>
    <x v="4"/>
    <x v="14"/>
  </r>
  <r>
    <n v="2500"/>
    <n v="2734.11"/>
    <x v="0"/>
    <x v="0"/>
    <s v="USD"/>
    <n v="1349517540"/>
    <n v="1347137731"/>
    <b v="0"/>
    <n v="54"/>
    <b v="1"/>
    <s v="music/indie rock"/>
    <m/>
    <m/>
    <x v="4"/>
    <x v="14"/>
  </r>
  <r>
    <n v="99000"/>
    <n v="2670"/>
    <x v="2"/>
    <x v="1"/>
    <s v="GBP"/>
    <n v="1432299600"/>
    <n v="1429707729"/>
    <b v="0"/>
    <n v="25"/>
    <b v="0"/>
    <s v="technology/gadgets"/>
    <m/>
    <m/>
    <x v="2"/>
    <x v="29"/>
  </r>
  <r>
    <n v="1000"/>
    <n v="12"/>
    <x v="2"/>
    <x v="9"/>
    <s v="EUR"/>
    <n v="1425495447"/>
    <n v="1422903447"/>
    <b v="0"/>
    <n v="3"/>
    <b v="0"/>
    <s v="technology/gadgets"/>
    <m/>
    <m/>
    <x v="2"/>
    <x v="29"/>
  </r>
  <r>
    <n v="3000"/>
    <n v="1398"/>
    <x v="2"/>
    <x v="0"/>
    <s v="USD"/>
    <n v="1485541791"/>
    <n v="1480357791"/>
    <b v="0"/>
    <n v="41"/>
    <b v="0"/>
    <s v="technology/gadgets"/>
    <m/>
    <m/>
    <x v="2"/>
    <x v="29"/>
  </r>
  <r>
    <n v="50000"/>
    <n v="50"/>
    <x v="2"/>
    <x v="0"/>
    <s v="USD"/>
    <n v="1451752021"/>
    <n v="1447864021"/>
    <b v="0"/>
    <n v="2"/>
    <b v="0"/>
    <s v="technology/gadgets"/>
    <m/>
    <m/>
    <x v="2"/>
    <x v="29"/>
  </r>
  <r>
    <n v="25000"/>
    <n v="42"/>
    <x v="2"/>
    <x v="0"/>
    <s v="USD"/>
    <n v="1410127994"/>
    <n v="1407535994"/>
    <b v="0"/>
    <n v="4"/>
    <b v="0"/>
    <s v="technology/gadgets"/>
    <m/>
    <m/>
    <x v="2"/>
    <x v="29"/>
  </r>
  <r>
    <n v="50000"/>
    <n v="21380"/>
    <x v="2"/>
    <x v="0"/>
    <s v="USD"/>
    <n v="1466697983"/>
    <n v="1464105983"/>
    <b v="0"/>
    <n v="99"/>
    <b v="0"/>
    <s v="technology/gadgets"/>
    <m/>
    <m/>
    <x v="2"/>
    <x v="29"/>
  </r>
  <r>
    <n v="30000"/>
    <n v="85"/>
    <x v="2"/>
    <x v="0"/>
    <s v="USD"/>
    <n v="1400853925"/>
    <n v="1399557925"/>
    <b v="0"/>
    <n v="4"/>
    <b v="0"/>
    <s v="technology/gadgets"/>
    <m/>
    <m/>
    <x v="2"/>
    <x v="29"/>
  </r>
  <r>
    <n v="25000"/>
    <n v="433"/>
    <x v="2"/>
    <x v="0"/>
    <s v="USD"/>
    <n v="1483048900"/>
    <n v="1480456900"/>
    <b v="0"/>
    <n v="4"/>
    <b v="0"/>
    <s v="technology/gadgets"/>
    <m/>
    <m/>
    <x v="2"/>
    <x v="29"/>
  </r>
  <r>
    <n v="35000"/>
    <n v="4939"/>
    <x v="2"/>
    <x v="0"/>
    <s v="USD"/>
    <n v="1414059479"/>
    <n v="1411467479"/>
    <b v="0"/>
    <n v="38"/>
    <b v="0"/>
    <s v="technology/gadgets"/>
    <m/>
    <m/>
    <x v="2"/>
    <x v="29"/>
  </r>
  <r>
    <n v="85000"/>
    <n v="33486"/>
    <x v="2"/>
    <x v="9"/>
    <s v="EUR"/>
    <n v="1446331500"/>
    <n v="1442531217"/>
    <b v="0"/>
    <n v="285"/>
    <b v="0"/>
    <s v="technology/gadgets"/>
    <m/>
    <m/>
    <x v="2"/>
    <x v="29"/>
  </r>
  <r>
    <n v="42500"/>
    <n v="10"/>
    <x v="2"/>
    <x v="4"/>
    <s v="NZD"/>
    <n v="1407545334"/>
    <n v="1404953334"/>
    <b v="0"/>
    <n v="1"/>
    <b v="0"/>
    <s v="technology/gadgets"/>
    <m/>
    <m/>
    <x v="2"/>
    <x v="29"/>
  </r>
  <r>
    <n v="5000"/>
    <n v="2965"/>
    <x v="2"/>
    <x v="0"/>
    <s v="USD"/>
    <n v="1433395560"/>
    <n v="1430803560"/>
    <b v="0"/>
    <n v="42"/>
    <b v="0"/>
    <s v="technology/gadgets"/>
    <m/>
    <m/>
    <x v="2"/>
    <x v="29"/>
  </r>
  <r>
    <n v="48000"/>
    <n v="637"/>
    <x v="2"/>
    <x v="1"/>
    <s v="GBP"/>
    <n v="1412770578"/>
    <n v="1410178578"/>
    <b v="0"/>
    <n v="26"/>
    <b v="0"/>
    <s v="technology/gadgets"/>
    <m/>
    <m/>
    <x v="2"/>
    <x v="29"/>
  </r>
  <r>
    <n v="666"/>
    <n v="60"/>
    <x v="2"/>
    <x v="0"/>
    <s v="USD"/>
    <n v="1414814340"/>
    <n v="1413519073"/>
    <b v="0"/>
    <n v="2"/>
    <b v="0"/>
    <s v="technology/gadgets"/>
    <m/>
    <m/>
    <x v="2"/>
    <x v="29"/>
  </r>
  <r>
    <n v="500"/>
    <n v="8"/>
    <x v="2"/>
    <x v="0"/>
    <s v="USD"/>
    <n v="1409620222"/>
    <n v="1407892222"/>
    <b v="0"/>
    <n v="4"/>
    <b v="0"/>
    <s v="technology/gadgets"/>
    <m/>
    <m/>
    <x v="2"/>
    <x v="29"/>
  </r>
  <r>
    <n v="20000"/>
    <n v="102"/>
    <x v="2"/>
    <x v="0"/>
    <s v="USD"/>
    <n v="1478542375"/>
    <n v="1476378775"/>
    <b v="0"/>
    <n v="6"/>
    <b v="0"/>
    <s v="technology/gadgets"/>
    <m/>
    <m/>
    <x v="2"/>
    <x v="29"/>
  </r>
  <r>
    <n v="390000"/>
    <n v="205025"/>
    <x v="2"/>
    <x v="7"/>
    <s v="HKD"/>
    <n v="1486708133"/>
    <n v="1484116133"/>
    <b v="0"/>
    <n v="70"/>
    <b v="0"/>
    <s v="technology/gadgets"/>
    <m/>
    <m/>
    <x v="2"/>
    <x v="29"/>
  </r>
  <r>
    <n v="25000"/>
    <n v="260"/>
    <x v="2"/>
    <x v="0"/>
    <s v="USD"/>
    <n v="1407869851"/>
    <n v="1404845851"/>
    <b v="0"/>
    <n v="9"/>
    <b v="0"/>
    <s v="technology/gadgets"/>
    <m/>
    <m/>
    <x v="2"/>
    <x v="29"/>
  </r>
  <r>
    <n v="500"/>
    <n v="237"/>
    <x v="2"/>
    <x v="0"/>
    <s v="USD"/>
    <n v="1432069249"/>
    <n v="1429477249"/>
    <b v="0"/>
    <n v="8"/>
    <b v="0"/>
    <s v="technology/gadgets"/>
    <m/>
    <m/>
    <x v="2"/>
    <x v="29"/>
  </r>
  <r>
    <n v="10000"/>
    <n v="4303"/>
    <x v="2"/>
    <x v="1"/>
    <s v="GBP"/>
    <n v="1445468400"/>
    <n v="1443042061"/>
    <b v="0"/>
    <n v="105"/>
    <b v="0"/>
    <s v="technology/gadgets"/>
    <m/>
    <m/>
    <x v="2"/>
    <x v="29"/>
  </r>
  <r>
    <n v="1500"/>
    <n v="2052"/>
    <x v="0"/>
    <x v="0"/>
    <s v="USD"/>
    <n v="1342243143"/>
    <n v="1339651143"/>
    <b v="0"/>
    <n v="38"/>
    <b v="1"/>
    <s v="music/indie rock"/>
    <m/>
    <m/>
    <x v="4"/>
    <x v="14"/>
  </r>
  <r>
    <n v="2000"/>
    <n v="2311"/>
    <x v="0"/>
    <x v="0"/>
    <s v="USD"/>
    <n v="1386828507"/>
    <n v="1384236507"/>
    <b v="0"/>
    <n v="64"/>
    <b v="1"/>
    <s v="music/indie rock"/>
    <m/>
    <m/>
    <x v="4"/>
    <x v="14"/>
  </r>
  <r>
    <n v="125"/>
    <n v="301"/>
    <x v="0"/>
    <x v="0"/>
    <s v="USD"/>
    <n v="1317099540"/>
    <n v="1313612532"/>
    <b v="0"/>
    <n v="13"/>
    <b v="1"/>
    <s v="music/indie rock"/>
    <m/>
    <m/>
    <x v="4"/>
    <x v="14"/>
  </r>
  <r>
    <n v="3000"/>
    <n v="3432"/>
    <x v="0"/>
    <x v="0"/>
    <s v="USD"/>
    <n v="1389814380"/>
    <n v="1387390555"/>
    <b v="0"/>
    <n v="33"/>
    <b v="1"/>
    <s v="music/indie rock"/>
    <m/>
    <m/>
    <x v="4"/>
    <x v="14"/>
  </r>
  <r>
    <n v="1500"/>
    <n v="1655"/>
    <x v="0"/>
    <x v="0"/>
    <s v="USD"/>
    <n v="1381449600"/>
    <n v="1379540288"/>
    <b v="0"/>
    <n v="52"/>
    <b v="1"/>
    <s v="music/indie rock"/>
    <m/>
    <m/>
    <x v="4"/>
    <x v="14"/>
  </r>
  <r>
    <n v="1500"/>
    <n v="2930.69"/>
    <x v="0"/>
    <x v="0"/>
    <s v="USD"/>
    <n v="1288657560"/>
    <n v="1286319256"/>
    <b v="0"/>
    <n v="107"/>
    <b v="1"/>
    <s v="music/indie rock"/>
    <m/>
    <m/>
    <x v="4"/>
    <x v="14"/>
  </r>
  <r>
    <n v="600"/>
    <n v="620"/>
    <x v="0"/>
    <x v="0"/>
    <s v="USD"/>
    <n v="1331182740"/>
    <n v="1329856839"/>
    <b v="0"/>
    <n v="11"/>
    <b v="1"/>
    <s v="music/indie rock"/>
    <m/>
    <m/>
    <x v="4"/>
    <x v="14"/>
  </r>
  <r>
    <n v="2550"/>
    <n v="2630"/>
    <x v="0"/>
    <x v="0"/>
    <s v="USD"/>
    <n v="1367940794"/>
    <n v="1365348794"/>
    <b v="0"/>
    <n v="34"/>
    <b v="1"/>
    <s v="music/indie rock"/>
    <m/>
    <m/>
    <x v="4"/>
    <x v="14"/>
  </r>
  <r>
    <n v="3200"/>
    <n v="3210"/>
    <x v="0"/>
    <x v="0"/>
    <s v="USD"/>
    <n v="1309825866"/>
    <n v="1306197066"/>
    <b v="0"/>
    <n v="75"/>
    <b v="1"/>
    <s v="music/indie rock"/>
    <m/>
    <m/>
    <x v="4"/>
    <x v="14"/>
  </r>
  <r>
    <n v="1000"/>
    <n v="1270"/>
    <x v="0"/>
    <x v="0"/>
    <s v="USD"/>
    <n v="1373203482"/>
    <n v="1368019482"/>
    <b v="0"/>
    <n v="26"/>
    <b v="1"/>
    <s v="music/indie rock"/>
    <m/>
    <m/>
    <x v="4"/>
    <x v="14"/>
  </r>
  <r>
    <n v="2000"/>
    <n v="2412.02"/>
    <x v="0"/>
    <x v="0"/>
    <s v="USD"/>
    <n v="1337657400"/>
    <n v="1336512309"/>
    <b v="0"/>
    <n v="50"/>
    <b v="1"/>
    <s v="music/indie rock"/>
    <m/>
    <m/>
    <x v="4"/>
    <x v="14"/>
  </r>
  <r>
    <n v="5250"/>
    <n v="5617"/>
    <x v="0"/>
    <x v="0"/>
    <s v="USD"/>
    <n v="1327433173"/>
    <n v="1325618773"/>
    <b v="0"/>
    <n v="80"/>
    <b v="1"/>
    <s v="music/indie rock"/>
    <m/>
    <m/>
    <x v="4"/>
    <x v="14"/>
  </r>
  <r>
    <n v="6000"/>
    <n v="10346"/>
    <x v="0"/>
    <x v="0"/>
    <s v="USD"/>
    <n v="1411787307"/>
    <n v="1409195307"/>
    <b v="0"/>
    <n v="110"/>
    <b v="1"/>
    <s v="music/indie rock"/>
    <m/>
    <m/>
    <x v="4"/>
    <x v="14"/>
  </r>
  <r>
    <n v="5000"/>
    <n v="6181"/>
    <x v="0"/>
    <x v="0"/>
    <s v="USD"/>
    <n v="1324789200"/>
    <n v="1321649321"/>
    <b v="0"/>
    <n v="77"/>
    <b v="1"/>
    <s v="music/indie rock"/>
    <m/>
    <m/>
    <x v="4"/>
    <x v="14"/>
  </r>
  <r>
    <n v="2500"/>
    <n v="2710"/>
    <x v="0"/>
    <x v="0"/>
    <s v="USD"/>
    <n v="1403326740"/>
    <n v="1400106171"/>
    <b v="0"/>
    <n v="50"/>
    <b v="1"/>
    <s v="music/indie rock"/>
    <m/>
    <m/>
    <x v="4"/>
    <x v="14"/>
  </r>
  <r>
    <n v="7500"/>
    <n v="8739.01"/>
    <x v="0"/>
    <x v="0"/>
    <s v="USD"/>
    <n v="1323151140"/>
    <n v="1320528070"/>
    <b v="0"/>
    <n v="145"/>
    <b v="1"/>
    <s v="music/indie rock"/>
    <m/>
    <m/>
    <x v="4"/>
    <x v="14"/>
  </r>
  <r>
    <n v="600"/>
    <n v="1123.47"/>
    <x v="0"/>
    <x v="0"/>
    <s v="USD"/>
    <n v="1339732740"/>
    <n v="1338346281"/>
    <b v="0"/>
    <n v="29"/>
    <b v="1"/>
    <s v="music/indie rock"/>
    <m/>
    <m/>
    <x v="4"/>
    <x v="14"/>
  </r>
  <r>
    <n v="15000"/>
    <n v="17390"/>
    <x v="0"/>
    <x v="0"/>
    <s v="USD"/>
    <n v="1372741200"/>
    <n v="1370067231"/>
    <b v="0"/>
    <n v="114"/>
    <b v="1"/>
    <s v="music/indie rock"/>
    <m/>
    <m/>
    <x v="4"/>
    <x v="14"/>
  </r>
  <r>
    <n v="10000"/>
    <n v="11070"/>
    <x v="0"/>
    <x v="0"/>
    <s v="USD"/>
    <n v="1362955108"/>
    <n v="1360366708"/>
    <b v="0"/>
    <n v="96"/>
    <b v="1"/>
    <s v="music/indie rock"/>
    <m/>
    <m/>
    <x v="4"/>
    <x v="14"/>
  </r>
  <r>
    <n v="650"/>
    <n v="1111"/>
    <x v="0"/>
    <x v="0"/>
    <s v="USD"/>
    <n v="1308110340"/>
    <n v="1304770233"/>
    <b v="0"/>
    <n v="31"/>
    <b v="1"/>
    <s v="music/indie rock"/>
    <m/>
    <m/>
    <x v="4"/>
    <x v="14"/>
  </r>
  <r>
    <n v="250000"/>
    <n v="315295.89"/>
    <x v="0"/>
    <x v="0"/>
    <s v="USD"/>
    <n v="1400137131"/>
    <n v="1397545131"/>
    <b v="1"/>
    <n v="4883"/>
    <b v="1"/>
    <s v="technology/hardware"/>
    <m/>
    <m/>
    <x v="2"/>
    <x v="30"/>
  </r>
  <r>
    <n v="6000"/>
    <n v="8306.42"/>
    <x v="0"/>
    <x v="0"/>
    <s v="USD"/>
    <n v="1309809140"/>
    <n v="1302033140"/>
    <b v="1"/>
    <n v="95"/>
    <b v="1"/>
    <s v="technology/hardware"/>
    <m/>
    <m/>
    <x v="2"/>
    <x v="30"/>
  </r>
  <r>
    <n v="10000"/>
    <n v="170525"/>
    <x v="0"/>
    <x v="0"/>
    <s v="USD"/>
    <n v="1470896916"/>
    <n v="1467008916"/>
    <b v="1"/>
    <n v="2478"/>
    <b v="1"/>
    <s v="technology/hardware"/>
    <m/>
    <m/>
    <x v="2"/>
    <x v="30"/>
  </r>
  <r>
    <n v="40000"/>
    <n v="315222.2"/>
    <x v="0"/>
    <x v="0"/>
    <s v="USD"/>
    <n v="1398952890"/>
    <n v="1396360890"/>
    <b v="1"/>
    <n v="1789"/>
    <b v="1"/>
    <s v="technology/hardware"/>
    <m/>
    <m/>
    <x v="2"/>
    <x v="30"/>
  </r>
  <r>
    <n v="100000"/>
    <n v="348018"/>
    <x v="0"/>
    <x v="3"/>
    <s v="EUR"/>
    <n v="1436680958"/>
    <n v="1433224958"/>
    <b v="1"/>
    <n v="680"/>
    <b v="1"/>
    <s v="technology/hardware"/>
    <m/>
    <m/>
    <x v="2"/>
    <x v="30"/>
  </r>
  <r>
    <n v="7500"/>
    <n v="11231"/>
    <x v="0"/>
    <x v="0"/>
    <s v="USD"/>
    <n v="1397961361"/>
    <n v="1392780961"/>
    <b v="1"/>
    <n v="70"/>
    <b v="1"/>
    <s v="technology/hardware"/>
    <m/>
    <m/>
    <x v="2"/>
    <x v="30"/>
  </r>
  <r>
    <n v="800"/>
    <n v="805.07"/>
    <x v="0"/>
    <x v="0"/>
    <s v="USD"/>
    <n v="1258955940"/>
    <n v="1255730520"/>
    <b v="1"/>
    <n v="23"/>
    <b v="1"/>
    <s v="technology/hardware"/>
    <m/>
    <m/>
    <x v="2"/>
    <x v="30"/>
  </r>
  <r>
    <n v="100000"/>
    <n v="800211"/>
    <x v="0"/>
    <x v="0"/>
    <s v="USD"/>
    <n v="1465232520"/>
    <n v="1460557809"/>
    <b v="1"/>
    <n v="4245"/>
    <b v="1"/>
    <s v="technology/hardware"/>
    <m/>
    <m/>
    <x v="2"/>
    <x v="30"/>
  </r>
  <r>
    <n v="50000"/>
    <n v="53001.3"/>
    <x v="0"/>
    <x v="1"/>
    <s v="GBP"/>
    <n v="1404986951"/>
    <n v="1402394951"/>
    <b v="1"/>
    <n v="943"/>
    <b v="1"/>
    <s v="technology/hardware"/>
    <m/>
    <m/>
    <x v="2"/>
    <x v="30"/>
  </r>
  <r>
    <n v="48000"/>
    <n v="96248.960000000006"/>
    <x v="0"/>
    <x v="0"/>
    <s v="USD"/>
    <n v="1303446073"/>
    <n v="1300767673"/>
    <b v="1"/>
    <n v="1876"/>
    <b v="1"/>
    <s v="technology/hardware"/>
    <m/>
    <m/>
    <x v="2"/>
    <x v="30"/>
  </r>
  <r>
    <n v="50000"/>
    <n v="106222"/>
    <x v="0"/>
    <x v="0"/>
    <s v="USD"/>
    <n v="1478516737"/>
    <n v="1475921137"/>
    <b v="1"/>
    <n v="834"/>
    <b v="1"/>
    <s v="technology/hardware"/>
    <m/>
    <m/>
    <x v="2"/>
    <x v="30"/>
  </r>
  <r>
    <n v="35000"/>
    <n v="69465.33"/>
    <x v="0"/>
    <x v="5"/>
    <s v="CAD"/>
    <n v="1381934015"/>
    <n v="1378737215"/>
    <b v="1"/>
    <n v="682"/>
    <b v="1"/>
    <s v="technology/hardware"/>
    <m/>
    <m/>
    <x v="2"/>
    <x v="30"/>
  </r>
  <r>
    <n v="15000"/>
    <n v="33892"/>
    <x v="0"/>
    <x v="0"/>
    <s v="USD"/>
    <n v="1330657200"/>
    <n v="1328158065"/>
    <b v="1"/>
    <n v="147"/>
    <b v="1"/>
    <s v="technology/hardware"/>
    <m/>
    <m/>
    <x v="2"/>
    <x v="30"/>
  </r>
  <r>
    <n v="50000"/>
    <n v="349474"/>
    <x v="0"/>
    <x v="0"/>
    <s v="USD"/>
    <n v="1457758800"/>
    <n v="1453730176"/>
    <b v="1"/>
    <n v="415"/>
    <b v="1"/>
    <s v="technology/hardware"/>
    <m/>
    <m/>
    <x v="2"/>
    <x v="30"/>
  </r>
  <r>
    <n v="42000"/>
    <n v="167410.01999999999"/>
    <x v="0"/>
    <x v="0"/>
    <s v="USD"/>
    <n v="1337799600"/>
    <n v="1334989881"/>
    <b v="1"/>
    <n v="290"/>
    <b v="1"/>
    <s v="technology/hardware"/>
    <m/>
    <m/>
    <x v="2"/>
    <x v="30"/>
  </r>
  <r>
    <n v="60000"/>
    <n v="176420"/>
    <x v="0"/>
    <x v="0"/>
    <s v="USD"/>
    <n v="1429391405"/>
    <n v="1425507005"/>
    <b v="1"/>
    <n v="365"/>
    <b v="1"/>
    <s v="technology/hardware"/>
    <m/>
    <m/>
    <x v="2"/>
    <x v="30"/>
  </r>
  <r>
    <n v="30000"/>
    <n v="50251.41"/>
    <x v="0"/>
    <x v="0"/>
    <s v="USD"/>
    <n v="1351304513"/>
    <n v="1348712513"/>
    <b v="1"/>
    <n v="660"/>
    <b v="1"/>
    <s v="technology/hardware"/>
    <m/>
    <m/>
    <x v="2"/>
    <x v="30"/>
  </r>
  <r>
    <n v="7000"/>
    <n v="100490.02"/>
    <x v="0"/>
    <x v="0"/>
    <s v="USD"/>
    <n v="1364078561"/>
    <n v="1361490161"/>
    <b v="1"/>
    <n v="1356"/>
    <b v="1"/>
    <s v="technology/hardware"/>
    <m/>
    <m/>
    <x v="2"/>
    <x v="30"/>
  </r>
  <r>
    <n v="10000"/>
    <n v="15673.44"/>
    <x v="0"/>
    <x v="0"/>
    <s v="USD"/>
    <n v="1412121600"/>
    <n v="1408565860"/>
    <b v="1"/>
    <n v="424"/>
    <b v="1"/>
    <s v="technology/hardware"/>
    <m/>
    <m/>
    <x v="2"/>
    <x v="30"/>
  </r>
  <r>
    <n v="70000"/>
    <n v="82532"/>
    <x v="0"/>
    <x v="11"/>
    <s v="SEK"/>
    <n v="1419151341"/>
    <n v="1416559341"/>
    <b v="1"/>
    <n v="33"/>
    <b v="1"/>
    <s v="technology/hardware"/>
    <m/>
    <m/>
    <x v="2"/>
    <x v="30"/>
  </r>
  <r>
    <n v="10000"/>
    <n v="110538.12"/>
    <x v="0"/>
    <x v="0"/>
    <s v="USD"/>
    <n v="1349495940"/>
    <n v="1346042417"/>
    <b v="1"/>
    <n v="1633"/>
    <b v="1"/>
    <s v="technology/hardware"/>
    <m/>
    <m/>
    <x v="2"/>
    <x v="30"/>
  </r>
  <r>
    <n v="10000"/>
    <n v="19292.5"/>
    <x v="0"/>
    <x v="0"/>
    <s v="USD"/>
    <n v="1400006636"/>
    <n v="1397414636"/>
    <b v="1"/>
    <n v="306"/>
    <b v="1"/>
    <s v="technology/hardware"/>
    <m/>
    <m/>
    <x v="2"/>
    <x v="30"/>
  </r>
  <r>
    <n v="19000"/>
    <n v="24108"/>
    <x v="0"/>
    <x v="1"/>
    <s v="GBP"/>
    <n v="1410862734"/>
    <n v="1407838734"/>
    <b v="1"/>
    <n v="205"/>
    <b v="1"/>
    <s v="technology/hardware"/>
    <m/>
    <m/>
    <x v="2"/>
    <x v="30"/>
  </r>
  <r>
    <n v="89200"/>
    <n v="231543.12"/>
    <x v="0"/>
    <x v="13"/>
    <s v="EUR"/>
    <n v="1461306772"/>
    <n v="1458714772"/>
    <b v="1"/>
    <n v="1281"/>
    <b v="1"/>
    <s v="technology/hardware"/>
    <m/>
    <m/>
    <x v="2"/>
    <x v="30"/>
  </r>
  <r>
    <n v="5000"/>
    <n v="13114"/>
    <x v="0"/>
    <x v="0"/>
    <s v="USD"/>
    <n v="1326330000"/>
    <n v="1324433310"/>
    <b v="1"/>
    <n v="103"/>
    <b v="1"/>
    <s v="technology/hardware"/>
    <m/>
    <m/>
    <x v="2"/>
    <x v="30"/>
  </r>
  <r>
    <n v="100000"/>
    <n v="206743.09"/>
    <x v="0"/>
    <x v="0"/>
    <s v="USD"/>
    <n v="1408021098"/>
    <n v="1405429098"/>
    <b v="1"/>
    <n v="1513"/>
    <b v="1"/>
    <s v="technology/hardware"/>
    <m/>
    <m/>
    <x v="2"/>
    <x v="30"/>
  </r>
  <r>
    <n v="20000"/>
    <n v="74026"/>
    <x v="0"/>
    <x v="0"/>
    <s v="USD"/>
    <n v="1398959729"/>
    <n v="1396367729"/>
    <b v="1"/>
    <n v="405"/>
    <b v="1"/>
    <s v="technology/hardware"/>
    <m/>
    <m/>
    <x v="2"/>
    <x v="30"/>
  </r>
  <r>
    <n v="50000"/>
    <n v="142483"/>
    <x v="0"/>
    <x v="0"/>
    <s v="USD"/>
    <n v="1480777515"/>
    <n v="1478095515"/>
    <b v="1"/>
    <n v="510"/>
    <b v="1"/>
    <s v="technology/hardware"/>
    <m/>
    <m/>
    <x v="2"/>
    <x v="30"/>
  </r>
  <r>
    <n v="20000"/>
    <n v="115816"/>
    <x v="0"/>
    <x v="1"/>
    <s v="GBP"/>
    <n v="1470423668"/>
    <n v="1467831668"/>
    <b v="1"/>
    <n v="1887"/>
    <b v="1"/>
    <s v="technology/hardware"/>
    <m/>
    <m/>
    <x v="2"/>
    <x v="30"/>
  </r>
  <r>
    <n v="5000"/>
    <n v="56590"/>
    <x v="0"/>
    <x v="0"/>
    <s v="USD"/>
    <n v="1366429101"/>
    <n v="1361248701"/>
    <b v="1"/>
    <n v="701"/>
    <b v="1"/>
    <s v="technology/hardware"/>
    <m/>
    <m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m/>
    <m/>
    <x v="2"/>
    <x v="30"/>
  </r>
  <r>
    <n v="2500"/>
    <n v="16862"/>
    <x v="0"/>
    <x v="0"/>
    <s v="USD"/>
    <n v="1353201444"/>
    <n v="1350605844"/>
    <b v="1"/>
    <n v="238"/>
    <b v="1"/>
    <s v="technology/hardware"/>
    <m/>
    <m/>
    <x v="2"/>
    <x v="30"/>
  </r>
  <r>
    <n v="198000"/>
    <n v="508525.01"/>
    <x v="0"/>
    <x v="0"/>
    <s v="USD"/>
    <n v="1470466800"/>
    <n v="1467134464"/>
    <b v="1"/>
    <n v="2051"/>
    <b v="1"/>
    <s v="technology/hardware"/>
    <m/>
    <m/>
    <x v="2"/>
    <x v="30"/>
  </r>
  <r>
    <n v="20000"/>
    <n v="75099.199999999997"/>
    <x v="0"/>
    <x v="1"/>
    <s v="GBP"/>
    <n v="1376899269"/>
    <n v="1371715269"/>
    <b v="1"/>
    <n v="402"/>
    <b v="1"/>
    <s v="technology/hardware"/>
    <m/>
    <m/>
    <x v="2"/>
    <x v="30"/>
  </r>
  <r>
    <n v="16000"/>
    <n v="33393.339999999997"/>
    <x v="0"/>
    <x v="0"/>
    <s v="USD"/>
    <n v="1362938851"/>
    <n v="1360346851"/>
    <b v="1"/>
    <n v="253"/>
    <b v="1"/>
    <s v="technology/hardware"/>
    <m/>
    <m/>
    <x v="2"/>
    <x v="30"/>
  </r>
  <r>
    <n v="4000"/>
    <n v="13864"/>
    <x v="0"/>
    <x v="1"/>
    <s v="GBP"/>
    <n v="1373751325"/>
    <n v="1371159325"/>
    <b v="1"/>
    <n v="473"/>
    <b v="1"/>
    <s v="technology/hardware"/>
    <m/>
    <m/>
    <x v="2"/>
    <x v="30"/>
  </r>
  <r>
    <n v="50000"/>
    <n v="201165"/>
    <x v="0"/>
    <x v="0"/>
    <s v="USD"/>
    <n v="1450511940"/>
    <n v="1446527540"/>
    <b v="1"/>
    <n v="821"/>
    <b v="1"/>
    <s v="technology/hardware"/>
    <m/>
    <m/>
    <x v="2"/>
    <x v="30"/>
  </r>
  <r>
    <n v="50000"/>
    <n v="513422.57"/>
    <x v="0"/>
    <x v="0"/>
    <s v="USD"/>
    <n v="1339484400"/>
    <n v="1336627492"/>
    <b v="1"/>
    <n v="388"/>
    <b v="1"/>
    <s v="technology/hardware"/>
    <m/>
    <m/>
    <x v="2"/>
    <x v="30"/>
  </r>
  <r>
    <n v="200000"/>
    <n v="229802.31"/>
    <x v="0"/>
    <x v="0"/>
    <s v="USD"/>
    <n v="1447909140"/>
    <n v="1444734146"/>
    <b v="1"/>
    <n v="813"/>
    <b v="1"/>
    <s v="technology/hardware"/>
    <m/>
    <m/>
    <x v="2"/>
    <x v="30"/>
  </r>
  <r>
    <n v="50000"/>
    <n v="177412.01"/>
    <x v="0"/>
    <x v="12"/>
    <s v="EUR"/>
    <n v="1459684862"/>
    <n v="1456232462"/>
    <b v="1"/>
    <n v="1945"/>
    <b v="1"/>
    <s v="technology/hardware"/>
    <m/>
    <m/>
    <x v="2"/>
    <x v="30"/>
  </r>
  <r>
    <n v="7500"/>
    <n v="381"/>
    <x v="2"/>
    <x v="5"/>
    <s v="CAD"/>
    <n v="1404926665"/>
    <n v="1402334665"/>
    <b v="0"/>
    <n v="12"/>
    <b v="0"/>
    <s v="photography/people"/>
    <m/>
    <m/>
    <x v="8"/>
    <x v="31"/>
  </r>
  <r>
    <n v="180000"/>
    <n v="0"/>
    <x v="2"/>
    <x v="7"/>
    <s v="HKD"/>
    <n v="1480863887"/>
    <n v="1478268287"/>
    <b v="0"/>
    <n v="0"/>
    <b v="0"/>
    <s v="photography/people"/>
    <m/>
    <m/>
    <x v="8"/>
    <x v="31"/>
  </r>
  <r>
    <n v="33000"/>
    <n v="1419"/>
    <x v="2"/>
    <x v="0"/>
    <s v="USD"/>
    <n v="1472799600"/>
    <n v="1470874618"/>
    <b v="0"/>
    <n v="16"/>
    <b v="0"/>
    <s v="photography/people"/>
    <m/>
    <m/>
    <x v="8"/>
    <x v="31"/>
  </r>
  <r>
    <n v="15000"/>
    <n v="3172"/>
    <x v="2"/>
    <x v="0"/>
    <s v="USD"/>
    <n v="1417377481"/>
    <n v="1412189881"/>
    <b v="0"/>
    <n v="7"/>
    <b v="0"/>
    <s v="photography/people"/>
    <m/>
    <m/>
    <x v="8"/>
    <x v="31"/>
  </r>
  <r>
    <n v="1600"/>
    <n v="51"/>
    <x v="2"/>
    <x v="1"/>
    <s v="GBP"/>
    <n v="1470178800"/>
    <n v="1467650771"/>
    <b v="0"/>
    <n v="4"/>
    <b v="0"/>
    <s v="photography/people"/>
    <m/>
    <m/>
    <x v="8"/>
    <x v="31"/>
  </r>
  <r>
    <n v="2000"/>
    <n v="1"/>
    <x v="2"/>
    <x v="1"/>
    <s v="GBP"/>
    <n v="1457947483"/>
    <n v="1455359083"/>
    <b v="0"/>
    <n v="1"/>
    <b v="0"/>
    <s v="photography/people"/>
    <m/>
    <m/>
    <x v="8"/>
    <x v="31"/>
  </r>
  <r>
    <n v="5500"/>
    <n v="2336"/>
    <x v="2"/>
    <x v="1"/>
    <s v="GBP"/>
    <n v="1425223276"/>
    <n v="1422631276"/>
    <b v="0"/>
    <n v="28"/>
    <b v="0"/>
    <s v="photography/people"/>
    <m/>
    <m/>
    <x v="8"/>
    <x v="31"/>
  </r>
  <r>
    <n v="6000"/>
    <n v="25"/>
    <x v="2"/>
    <x v="0"/>
    <s v="USD"/>
    <n v="1440094742"/>
    <n v="1437502742"/>
    <b v="0"/>
    <n v="1"/>
    <b v="0"/>
    <s v="photography/people"/>
    <m/>
    <m/>
    <x v="8"/>
    <x v="31"/>
  </r>
  <r>
    <n v="5000"/>
    <n v="50"/>
    <x v="2"/>
    <x v="0"/>
    <s v="USD"/>
    <n v="1481473208"/>
    <n v="1478881208"/>
    <b v="0"/>
    <n v="1"/>
    <b v="0"/>
    <s v="photography/people"/>
    <m/>
    <m/>
    <x v="8"/>
    <x v="31"/>
  </r>
  <r>
    <n v="3000"/>
    <n v="509"/>
    <x v="2"/>
    <x v="0"/>
    <s v="USD"/>
    <n v="1455338532"/>
    <n v="1454042532"/>
    <b v="0"/>
    <n v="5"/>
    <b v="0"/>
    <s v="photography/people"/>
    <m/>
    <m/>
    <x v="8"/>
    <x v="31"/>
  </r>
  <r>
    <n v="2000"/>
    <n v="140"/>
    <x v="2"/>
    <x v="0"/>
    <s v="USD"/>
    <n v="1435958786"/>
    <n v="1434144386"/>
    <b v="0"/>
    <n v="3"/>
    <b v="0"/>
    <s v="photography/people"/>
    <m/>
    <m/>
    <x v="8"/>
    <x v="31"/>
  </r>
  <r>
    <n v="1500"/>
    <n v="2"/>
    <x v="2"/>
    <x v="0"/>
    <s v="USD"/>
    <n v="1424229991"/>
    <n v="1421637991"/>
    <b v="0"/>
    <n v="2"/>
    <b v="0"/>
    <s v="photography/people"/>
    <m/>
    <m/>
    <x v="8"/>
    <x v="31"/>
  </r>
  <r>
    <n v="2000"/>
    <n v="0"/>
    <x v="2"/>
    <x v="1"/>
    <s v="GBP"/>
    <n v="1450706837"/>
    <n v="1448114837"/>
    <b v="0"/>
    <n v="0"/>
    <b v="0"/>
    <s v="photography/people"/>
    <m/>
    <m/>
    <x v="8"/>
    <x v="31"/>
  </r>
  <r>
    <n v="3200"/>
    <n v="0"/>
    <x v="2"/>
    <x v="0"/>
    <s v="USD"/>
    <n v="1481072942"/>
    <n v="1475885342"/>
    <b v="0"/>
    <n v="0"/>
    <b v="0"/>
    <s v="photography/people"/>
    <m/>
    <m/>
    <x v="8"/>
    <x v="31"/>
  </r>
  <r>
    <n v="1000"/>
    <n v="78"/>
    <x v="2"/>
    <x v="5"/>
    <s v="CAD"/>
    <n v="1437082736"/>
    <n v="1435354736"/>
    <b v="0"/>
    <n v="3"/>
    <b v="0"/>
    <s v="photography/people"/>
    <m/>
    <m/>
    <x v="8"/>
    <x v="31"/>
  </r>
  <r>
    <n v="133800"/>
    <n v="0"/>
    <x v="2"/>
    <x v="0"/>
    <s v="USD"/>
    <n v="1405021211"/>
    <n v="1402429211"/>
    <b v="0"/>
    <n v="0"/>
    <b v="0"/>
    <s v="photography/people"/>
    <m/>
    <m/>
    <x v="8"/>
    <x v="31"/>
  </r>
  <r>
    <n v="6500"/>
    <n v="0"/>
    <x v="2"/>
    <x v="0"/>
    <s v="USD"/>
    <n v="1409091612"/>
    <n v="1406499612"/>
    <b v="0"/>
    <n v="0"/>
    <b v="0"/>
    <s v="photography/people"/>
    <m/>
    <m/>
    <x v="8"/>
    <x v="31"/>
  </r>
  <r>
    <n v="2500"/>
    <n v="655"/>
    <x v="2"/>
    <x v="0"/>
    <s v="USD"/>
    <n v="1406861438"/>
    <n v="1402973438"/>
    <b v="0"/>
    <n v="3"/>
    <b v="0"/>
    <s v="photography/people"/>
    <m/>
    <m/>
    <x v="8"/>
    <x v="31"/>
  </r>
  <r>
    <n v="31000"/>
    <n v="236"/>
    <x v="2"/>
    <x v="1"/>
    <s v="GBP"/>
    <n v="1415882108"/>
    <n v="1413286508"/>
    <b v="0"/>
    <n v="7"/>
    <b v="0"/>
    <s v="photography/people"/>
    <m/>
    <m/>
    <x v="8"/>
    <x v="31"/>
  </r>
  <r>
    <n v="5000"/>
    <n v="625"/>
    <x v="2"/>
    <x v="5"/>
    <s v="CAD"/>
    <n v="1452120613"/>
    <n v="1449528613"/>
    <b v="0"/>
    <n v="25"/>
    <b v="0"/>
    <s v="photography/people"/>
    <m/>
    <m/>
    <x v="8"/>
    <x v="31"/>
  </r>
  <r>
    <n v="55000"/>
    <n v="210171"/>
    <x v="0"/>
    <x v="12"/>
    <s v="EUR"/>
    <n v="1434139200"/>
    <n v="1431406916"/>
    <b v="1"/>
    <n v="1637"/>
    <b v="1"/>
    <s v="technology/hardware"/>
    <m/>
    <m/>
    <x v="2"/>
    <x v="30"/>
  </r>
  <r>
    <n v="50000"/>
    <n v="108397.11"/>
    <x v="0"/>
    <x v="0"/>
    <s v="USD"/>
    <n v="1485191143"/>
    <n v="1482599143"/>
    <b v="1"/>
    <n v="1375"/>
    <b v="1"/>
    <s v="technology/hardware"/>
    <m/>
    <m/>
    <x v="2"/>
    <x v="30"/>
  </r>
  <r>
    <n v="500"/>
    <n v="1560"/>
    <x v="0"/>
    <x v="0"/>
    <s v="USD"/>
    <n v="1278111600"/>
    <n v="1276830052"/>
    <b v="1"/>
    <n v="17"/>
    <b v="1"/>
    <s v="technology/hardware"/>
    <m/>
    <m/>
    <x v="2"/>
    <x v="30"/>
  </r>
  <r>
    <n v="50000"/>
    <n v="117210.24000000001"/>
    <x v="0"/>
    <x v="0"/>
    <s v="USD"/>
    <n v="1405002663"/>
    <n v="1402410663"/>
    <b v="1"/>
    <n v="354"/>
    <b v="1"/>
    <s v="technology/hardware"/>
    <m/>
    <m/>
    <x v="2"/>
    <x v="30"/>
  </r>
  <r>
    <n v="30000"/>
    <n v="37104.03"/>
    <x v="0"/>
    <x v="0"/>
    <s v="USD"/>
    <n v="1381895940"/>
    <n v="1379532618"/>
    <b v="1"/>
    <n v="191"/>
    <b v="1"/>
    <s v="technology/hardware"/>
    <m/>
    <m/>
    <x v="2"/>
    <x v="30"/>
  </r>
  <r>
    <n v="50000"/>
    <n v="123920"/>
    <x v="0"/>
    <x v="0"/>
    <s v="USD"/>
    <n v="1417611645"/>
    <n v="1414584045"/>
    <b v="1"/>
    <n v="303"/>
    <b v="1"/>
    <s v="technology/hardware"/>
    <m/>
    <m/>
    <x v="2"/>
    <x v="30"/>
  </r>
  <r>
    <n v="10000"/>
    <n v="11570.92"/>
    <x v="0"/>
    <x v="0"/>
    <s v="USD"/>
    <n v="1282622400"/>
    <n v="1276891586"/>
    <b v="1"/>
    <n v="137"/>
    <b v="1"/>
    <s v="technology/hardware"/>
    <m/>
    <m/>
    <x v="2"/>
    <x v="30"/>
  </r>
  <r>
    <n v="1570.79"/>
    <n v="1839"/>
    <x v="0"/>
    <x v="0"/>
    <s v="USD"/>
    <n v="1316442622"/>
    <n v="1312641022"/>
    <b v="1"/>
    <n v="41"/>
    <b v="1"/>
    <s v="technology/hardware"/>
    <m/>
    <m/>
    <x v="2"/>
    <x v="30"/>
  </r>
  <r>
    <n v="50000"/>
    <n v="152579"/>
    <x v="0"/>
    <x v="12"/>
    <s v="EUR"/>
    <n v="1479890743"/>
    <n v="1476776743"/>
    <b v="1"/>
    <n v="398"/>
    <b v="1"/>
    <s v="technology/hardware"/>
    <m/>
    <m/>
    <x v="2"/>
    <x v="30"/>
  </r>
  <r>
    <n v="30000"/>
    <n v="96015.9"/>
    <x v="0"/>
    <x v="0"/>
    <s v="USD"/>
    <n v="1471564491"/>
    <n v="1468972491"/>
    <b v="1"/>
    <n v="1737"/>
    <b v="1"/>
    <s v="technology/hardware"/>
    <m/>
    <m/>
    <x v="2"/>
    <x v="30"/>
  </r>
  <r>
    <n v="50000"/>
    <n v="409782"/>
    <x v="0"/>
    <x v="15"/>
    <s v="EUR"/>
    <n v="1452553200"/>
    <n v="1449650173"/>
    <b v="1"/>
    <n v="971"/>
    <b v="1"/>
    <s v="technology/hardware"/>
    <m/>
    <m/>
    <x v="2"/>
    <x v="30"/>
  </r>
  <r>
    <n v="5000"/>
    <n v="11745"/>
    <x v="0"/>
    <x v="0"/>
    <s v="USD"/>
    <n v="1423165441"/>
    <n v="1420573441"/>
    <b v="1"/>
    <n v="183"/>
    <b v="1"/>
    <s v="technology/hardware"/>
    <m/>
    <m/>
    <x v="2"/>
    <x v="30"/>
  </r>
  <r>
    <n v="160000"/>
    <n v="791862"/>
    <x v="0"/>
    <x v="0"/>
    <s v="USD"/>
    <n v="1468019014"/>
    <n v="1462835014"/>
    <b v="1"/>
    <n v="4562"/>
    <b v="1"/>
    <s v="technology/hardware"/>
    <m/>
    <m/>
    <x v="2"/>
    <x v="30"/>
  </r>
  <r>
    <n v="30000"/>
    <n v="2344134.67"/>
    <x v="0"/>
    <x v="0"/>
    <s v="USD"/>
    <n v="1364184539"/>
    <n v="1361250539"/>
    <b v="1"/>
    <n v="26457"/>
    <b v="1"/>
    <s v="technology/hardware"/>
    <m/>
    <m/>
    <x v="2"/>
    <x v="30"/>
  </r>
  <r>
    <n v="7200"/>
    <n v="8136.01"/>
    <x v="0"/>
    <x v="0"/>
    <s v="USD"/>
    <n v="1315602163"/>
    <n v="1313010163"/>
    <b v="1"/>
    <n v="162"/>
    <b v="1"/>
    <s v="technology/hardware"/>
    <m/>
    <m/>
    <x v="2"/>
    <x v="30"/>
  </r>
  <r>
    <n v="10000"/>
    <n v="92154.22"/>
    <x v="0"/>
    <x v="0"/>
    <s v="USD"/>
    <n v="1362863299"/>
    <n v="1360271299"/>
    <b v="1"/>
    <n v="479"/>
    <b v="1"/>
    <s v="technology/hardware"/>
    <m/>
    <m/>
    <x v="2"/>
    <x v="30"/>
  </r>
  <r>
    <n v="25000"/>
    <n v="31275.599999999999"/>
    <x v="0"/>
    <x v="0"/>
    <s v="USD"/>
    <n v="1332561600"/>
    <n v="1329873755"/>
    <b v="1"/>
    <n v="426"/>
    <b v="1"/>
    <s v="technology/hardware"/>
    <m/>
    <m/>
    <x v="2"/>
    <x v="30"/>
  </r>
  <r>
    <n v="65000"/>
    <n v="66458.23"/>
    <x v="0"/>
    <x v="17"/>
    <s v="EUR"/>
    <n v="1439455609"/>
    <n v="1436863609"/>
    <b v="1"/>
    <n v="450"/>
    <b v="1"/>
    <s v="technology/hardware"/>
    <m/>
    <m/>
    <x v="2"/>
    <x v="30"/>
  </r>
  <r>
    <n v="40000"/>
    <n v="193963.9"/>
    <x v="0"/>
    <x v="0"/>
    <s v="USD"/>
    <n v="1474563621"/>
    <n v="1471971621"/>
    <b v="1"/>
    <n v="1780"/>
    <b v="1"/>
    <s v="technology/hardware"/>
    <m/>
    <m/>
    <x v="2"/>
    <x v="30"/>
  </r>
  <r>
    <n v="1500"/>
    <n v="2885"/>
    <x v="0"/>
    <x v="0"/>
    <s v="USD"/>
    <n v="1400108640"/>
    <n v="1396923624"/>
    <b v="1"/>
    <n v="122"/>
    <b v="1"/>
    <s v="technology/hardware"/>
    <m/>
    <m/>
    <x v="2"/>
    <x v="30"/>
  </r>
  <r>
    <n v="5000"/>
    <n v="14055"/>
    <x v="0"/>
    <x v="0"/>
    <s v="USD"/>
    <n v="1411522897"/>
    <n v="1407634897"/>
    <b v="1"/>
    <n v="95"/>
    <b v="1"/>
    <s v="technology/hardware"/>
    <m/>
    <m/>
    <x v="2"/>
    <x v="30"/>
  </r>
  <r>
    <n v="100000"/>
    <n v="125137"/>
    <x v="0"/>
    <x v="0"/>
    <s v="USD"/>
    <n v="1465652372"/>
    <n v="1463060372"/>
    <b v="1"/>
    <n v="325"/>
    <b v="1"/>
    <s v="technology/hardware"/>
    <m/>
    <m/>
    <x v="2"/>
    <x v="30"/>
  </r>
  <r>
    <n v="100000"/>
    <n v="161459"/>
    <x v="0"/>
    <x v="0"/>
    <s v="USD"/>
    <n v="1434017153"/>
    <n v="1431425153"/>
    <b v="1"/>
    <n v="353"/>
    <b v="1"/>
    <s v="technology/hardware"/>
    <m/>
    <m/>
    <x v="2"/>
    <x v="30"/>
  </r>
  <r>
    <n v="4000"/>
    <n v="23414"/>
    <x v="0"/>
    <x v="0"/>
    <s v="USD"/>
    <n v="1344826800"/>
    <n v="1341875544"/>
    <b v="1"/>
    <n v="105"/>
    <b v="1"/>
    <s v="technology/hardware"/>
    <m/>
    <m/>
    <x v="2"/>
    <x v="30"/>
  </r>
  <r>
    <n v="80000"/>
    <n v="160920"/>
    <x v="0"/>
    <x v="12"/>
    <s v="EUR"/>
    <n v="1433996746"/>
    <n v="1431404746"/>
    <b v="1"/>
    <n v="729"/>
    <b v="1"/>
    <s v="technology/hardware"/>
    <m/>
    <m/>
    <x v="2"/>
    <x v="30"/>
  </r>
  <r>
    <n v="25000"/>
    <n v="33370.769999999997"/>
    <x v="0"/>
    <x v="0"/>
    <s v="USD"/>
    <n v="1398052740"/>
    <n v="1394127585"/>
    <b v="1"/>
    <n v="454"/>
    <b v="1"/>
    <s v="technology/hardware"/>
    <m/>
    <m/>
    <x v="2"/>
    <x v="30"/>
  </r>
  <r>
    <n v="100000"/>
    <n v="120249"/>
    <x v="0"/>
    <x v="0"/>
    <s v="USD"/>
    <n v="1427740319"/>
    <n v="1423855919"/>
    <b v="1"/>
    <n v="539"/>
    <b v="1"/>
    <s v="technology/hardware"/>
    <m/>
    <m/>
    <x v="2"/>
    <x v="30"/>
  </r>
  <r>
    <n v="3000"/>
    <n v="3785"/>
    <x v="0"/>
    <x v="0"/>
    <s v="USD"/>
    <n v="1268690100"/>
    <n v="1265493806"/>
    <b v="1"/>
    <n v="79"/>
    <b v="1"/>
    <s v="technology/hardware"/>
    <m/>
    <m/>
    <x v="2"/>
    <x v="30"/>
  </r>
  <r>
    <n v="2500"/>
    <n v="9030"/>
    <x v="0"/>
    <x v="0"/>
    <s v="USD"/>
    <n v="1409099481"/>
    <n v="1406507481"/>
    <b v="1"/>
    <n v="94"/>
    <b v="1"/>
    <s v="technology/hardware"/>
    <m/>
    <m/>
    <x v="2"/>
    <x v="30"/>
  </r>
  <r>
    <n v="32768"/>
    <n v="74134"/>
    <x v="0"/>
    <x v="1"/>
    <s v="GBP"/>
    <n v="1354233296"/>
    <n v="1351641296"/>
    <b v="1"/>
    <n v="625"/>
    <b v="1"/>
    <s v="technology/hardware"/>
    <m/>
    <m/>
    <x v="2"/>
    <x v="30"/>
  </r>
  <r>
    <n v="50000"/>
    <n v="60175"/>
    <x v="0"/>
    <x v="9"/>
    <s v="EUR"/>
    <n v="1420765200"/>
    <n v="1417506853"/>
    <b v="1"/>
    <n v="508"/>
    <b v="1"/>
    <s v="technology/hardware"/>
    <m/>
    <m/>
    <x v="2"/>
    <x v="30"/>
  </r>
  <r>
    <n v="25000"/>
    <n v="76047"/>
    <x v="0"/>
    <x v="0"/>
    <s v="USD"/>
    <n v="1481778000"/>
    <n v="1479216874"/>
    <b v="1"/>
    <n v="531"/>
    <b v="1"/>
    <s v="technology/hardware"/>
    <m/>
    <m/>
    <x v="2"/>
    <x v="30"/>
  </r>
  <r>
    <n v="25000"/>
    <n v="44669"/>
    <x v="0"/>
    <x v="0"/>
    <s v="USD"/>
    <n v="1398477518"/>
    <n v="1395885518"/>
    <b v="1"/>
    <n v="158"/>
    <b v="1"/>
    <s v="technology/hardware"/>
    <m/>
    <m/>
    <x v="2"/>
    <x v="30"/>
  </r>
  <r>
    <n v="78000"/>
    <n v="301719.59000000003"/>
    <x v="0"/>
    <x v="0"/>
    <s v="USD"/>
    <n v="1430981880"/>
    <n v="1426216033"/>
    <b v="1"/>
    <n v="508"/>
    <b v="1"/>
    <s v="technology/hardware"/>
    <m/>
    <m/>
    <x v="2"/>
    <x v="30"/>
  </r>
  <r>
    <n v="80000"/>
    <n v="168829.14"/>
    <x v="0"/>
    <x v="0"/>
    <s v="USD"/>
    <n v="1450486800"/>
    <n v="1446562807"/>
    <b v="1"/>
    <n v="644"/>
    <b v="1"/>
    <s v="technology/hardware"/>
    <m/>
    <m/>
    <x v="2"/>
    <x v="30"/>
  </r>
  <r>
    <n v="30000"/>
    <n v="39500.5"/>
    <x v="0"/>
    <x v="0"/>
    <s v="USD"/>
    <n v="1399668319"/>
    <n v="1397076319"/>
    <b v="1"/>
    <n v="848"/>
    <b v="1"/>
    <s v="technology/hardware"/>
    <m/>
    <m/>
    <x v="2"/>
    <x v="30"/>
  </r>
  <r>
    <n v="10000"/>
    <n v="30047.64"/>
    <x v="0"/>
    <x v="0"/>
    <s v="USD"/>
    <n v="1388383353"/>
    <n v="1383195753"/>
    <b v="1"/>
    <n v="429"/>
    <b v="1"/>
    <s v="technology/hardware"/>
    <m/>
    <m/>
    <x v="2"/>
    <x v="30"/>
  </r>
  <r>
    <n v="8000"/>
    <n v="33641"/>
    <x v="0"/>
    <x v="1"/>
    <s v="GBP"/>
    <n v="1372701600"/>
    <n v="1369895421"/>
    <b v="1"/>
    <n v="204"/>
    <b v="1"/>
    <s v="technology/hardware"/>
    <m/>
    <m/>
    <x v="2"/>
    <x v="30"/>
  </r>
  <r>
    <n v="125000"/>
    <n v="170271"/>
    <x v="0"/>
    <x v="0"/>
    <s v="USD"/>
    <n v="1480568340"/>
    <n v="1477996325"/>
    <b v="1"/>
    <n v="379"/>
    <b v="1"/>
    <s v="technology/hardware"/>
    <m/>
    <m/>
    <x v="2"/>
    <x v="30"/>
  </r>
  <r>
    <n v="3000"/>
    <n v="7445.14"/>
    <x v="0"/>
    <x v="0"/>
    <s v="USD"/>
    <n v="1384557303"/>
    <n v="1383257703"/>
    <b v="1"/>
    <n v="271"/>
    <b v="1"/>
    <s v="technology/hardware"/>
    <m/>
    <m/>
    <x v="2"/>
    <x v="30"/>
  </r>
  <r>
    <n v="9500"/>
    <n v="17277"/>
    <x v="0"/>
    <x v="0"/>
    <s v="USD"/>
    <n v="1478785027"/>
    <n v="1476189427"/>
    <b v="0"/>
    <n v="120"/>
    <b v="1"/>
    <s v="technology/hardware"/>
    <m/>
    <m/>
    <x v="2"/>
    <x v="30"/>
  </r>
  <r>
    <n v="10000"/>
    <n v="12353"/>
    <x v="0"/>
    <x v="0"/>
    <s v="USD"/>
    <n v="1453481974"/>
    <n v="1448297974"/>
    <b v="0"/>
    <n v="140"/>
    <b v="1"/>
    <s v="technology/hardware"/>
    <m/>
    <m/>
    <x v="2"/>
    <x v="30"/>
  </r>
  <r>
    <n v="1385"/>
    <n v="7011"/>
    <x v="0"/>
    <x v="0"/>
    <s v="USD"/>
    <n v="1481432340"/>
    <n v="1476764077"/>
    <b v="0"/>
    <n v="193"/>
    <b v="1"/>
    <s v="technology/hardware"/>
    <m/>
    <m/>
    <x v="2"/>
    <x v="30"/>
  </r>
  <r>
    <n v="15000"/>
    <n v="16232"/>
    <x v="0"/>
    <x v="0"/>
    <s v="USD"/>
    <n v="1434212714"/>
    <n v="1431620714"/>
    <b v="0"/>
    <n v="180"/>
    <b v="1"/>
    <s v="technology/hardware"/>
    <m/>
    <m/>
    <x v="2"/>
    <x v="30"/>
  </r>
  <r>
    <n v="4900"/>
    <n v="40140.01"/>
    <x v="0"/>
    <x v="0"/>
    <s v="USD"/>
    <n v="1341799647"/>
    <n v="1339207647"/>
    <b v="0"/>
    <n v="263"/>
    <b v="1"/>
    <s v="technology/hardware"/>
    <m/>
    <m/>
    <x v="2"/>
    <x v="30"/>
  </r>
  <r>
    <n v="10000"/>
    <n v="12110"/>
    <x v="0"/>
    <x v="0"/>
    <s v="USD"/>
    <n v="1369282044"/>
    <n v="1366690044"/>
    <b v="0"/>
    <n v="217"/>
    <b v="1"/>
    <s v="technology/hardware"/>
    <m/>
    <m/>
    <x v="2"/>
    <x v="30"/>
  </r>
  <r>
    <n v="98000"/>
    <n v="100939"/>
    <x v="0"/>
    <x v="2"/>
    <s v="AUD"/>
    <n v="1429228800"/>
    <n v="1426714870"/>
    <b v="0"/>
    <n v="443"/>
    <b v="1"/>
    <s v="technology/hardware"/>
    <m/>
    <m/>
    <x v="2"/>
    <x v="30"/>
  </r>
  <r>
    <n v="85000"/>
    <n v="126082.45"/>
    <x v="0"/>
    <x v="0"/>
    <s v="USD"/>
    <n v="1369323491"/>
    <n v="1366731491"/>
    <b v="0"/>
    <n v="1373"/>
    <b v="1"/>
    <s v="technology/hardware"/>
    <m/>
    <m/>
    <x v="2"/>
    <x v="30"/>
  </r>
  <r>
    <n v="50000"/>
    <n v="60095.35"/>
    <x v="0"/>
    <x v="1"/>
    <s v="GBP"/>
    <n v="1386025140"/>
    <n v="1382963963"/>
    <b v="0"/>
    <n v="742"/>
    <b v="1"/>
    <s v="technology/hardware"/>
    <m/>
    <m/>
    <x v="2"/>
    <x v="30"/>
  </r>
  <r>
    <n v="10000"/>
    <n v="47327"/>
    <x v="0"/>
    <x v="0"/>
    <s v="USD"/>
    <n v="1433036578"/>
    <n v="1429580578"/>
    <b v="0"/>
    <n v="170"/>
    <b v="1"/>
    <s v="technology/hardware"/>
    <m/>
    <m/>
    <x v="2"/>
    <x v="30"/>
  </r>
  <r>
    <n v="8000"/>
    <n v="10429"/>
    <x v="0"/>
    <x v="0"/>
    <s v="USD"/>
    <n v="1388017937"/>
    <n v="1385425937"/>
    <b v="0"/>
    <n v="242"/>
    <b v="1"/>
    <s v="technology/hardware"/>
    <m/>
    <m/>
    <x v="2"/>
    <x v="30"/>
  </r>
  <r>
    <n v="50000"/>
    <n v="176524"/>
    <x v="0"/>
    <x v="0"/>
    <s v="USD"/>
    <n v="1455933653"/>
    <n v="1452045653"/>
    <b v="0"/>
    <n v="541"/>
    <b v="1"/>
    <s v="technology/hardware"/>
    <m/>
    <m/>
    <x v="2"/>
    <x v="30"/>
  </r>
  <r>
    <n v="5000"/>
    <n v="5051"/>
    <x v="0"/>
    <x v="0"/>
    <s v="USD"/>
    <n v="1448466551"/>
    <n v="1445870951"/>
    <b v="0"/>
    <n v="121"/>
    <b v="1"/>
    <s v="technology/hardware"/>
    <m/>
    <m/>
    <x v="2"/>
    <x v="30"/>
  </r>
  <r>
    <n v="35000"/>
    <n v="39757"/>
    <x v="0"/>
    <x v="1"/>
    <s v="GBP"/>
    <n v="1399033810"/>
    <n v="1396441810"/>
    <b v="0"/>
    <n v="621"/>
    <b v="1"/>
    <s v="technology/hardware"/>
    <m/>
    <m/>
    <x v="2"/>
    <x v="30"/>
  </r>
  <r>
    <n v="6000"/>
    <n v="10045"/>
    <x v="0"/>
    <x v="0"/>
    <s v="USD"/>
    <n v="1417579200"/>
    <n v="1415031043"/>
    <b v="0"/>
    <n v="101"/>
    <b v="1"/>
    <s v="technology/hardware"/>
    <m/>
    <m/>
    <x v="2"/>
    <x v="30"/>
  </r>
  <r>
    <n v="50000"/>
    <n v="76726"/>
    <x v="0"/>
    <x v="0"/>
    <s v="USD"/>
    <n v="1366222542"/>
    <n v="1363630542"/>
    <b v="0"/>
    <n v="554"/>
    <b v="1"/>
    <s v="technology/hardware"/>
    <m/>
    <m/>
    <x v="2"/>
    <x v="30"/>
  </r>
  <r>
    <n v="15000"/>
    <n v="30334.83"/>
    <x v="0"/>
    <x v="1"/>
    <s v="GBP"/>
    <n v="1456487532"/>
    <n v="1453895532"/>
    <b v="0"/>
    <n v="666"/>
    <b v="1"/>
    <s v="technology/hardware"/>
    <m/>
    <m/>
    <x v="2"/>
    <x v="30"/>
  </r>
  <r>
    <n v="2560"/>
    <n v="4308"/>
    <x v="0"/>
    <x v="1"/>
    <s v="GBP"/>
    <n v="1425326400"/>
    <n v="1421916830"/>
    <b v="0"/>
    <n v="410"/>
    <b v="1"/>
    <s v="technology/hardware"/>
    <m/>
    <m/>
    <x v="2"/>
    <x v="30"/>
  </r>
  <r>
    <n v="30000"/>
    <n v="43037"/>
    <x v="0"/>
    <x v="0"/>
    <s v="USD"/>
    <n v="1454277540"/>
    <n v="1450880854"/>
    <b v="0"/>
    <n v="375"/>
    <b v="1"/>
    <s v="technology/hardware"/>
    <m/>
    <m/>
    <x v="2"/>
    <x v="30"/>
  </r>
  <r>
    <n v="25000"/>
    <n v="49100"/>
    <x v="0"/>
    <x v="0"/>
    <s v="USD"/>
    <n v="1406129150"/>
    <n v="1400945150"/>
    <b v="0"/>
    <n v="1364"/>
    <b v="1"/>
    <s v="technology/hardware"/>
    <m/>
    <m/>
    <x v="2"/>
    <x v="30"/>
  </r>
  <r>
    <n v="5000"/>
    <n v="5396"/>
    <x v="0"/>
    <x v="0"/>
    <s v="USD"/>
    <n v="1483208454"/>
    <n v="1480616454"/>
    <b v="0"/>
    <n v="35"/>
    <b v="1"/>
    <s v="technology/hardware"/>
    <m/>
    <m/>
    <x v="2"/>
    <x v="30"/>
  </r>
  <r>
    <n v="100000"/>
    <n v="114977"/>
    <x v="0"/>
    <x v="8"/>
    <s v="DKK"/>
    <n v="1458807098"/>
    <n v="1456218698"/>
    <b v="0"/>
    <n v="203"/>
    <b v="1"/>
    <s v="technology/hardware"/>
    <m/>
    <m/>
    <x v="2"/>
    <x v="30"/>
  </r>
  <r>
    <n v="4000"/>
    <n v="5922"/>
    <x v="0"/>
    <x v="12"/>
    <s v="EUR"/>
    <n v="1463333701"/>
    <n v="1460482501"/>
    <b v="0"/>
    <n v="49"/>
    <b v="1"/>
    <s v="technology/hardware"/>
    <m/>
    <m/>
    <x v="2"/>
    <x v="30"/>
  </r>
  <r>
    <n v="261962"/>
    <n v="500784.27"/>
    <x v="0"/>
    <x v="0"/>
    <s v="USD"/>
    <n v="1370001600"/>
    <n v="1366879523"/>
    <b v="0"/>
    <n v="5812"/>
    <b v="1"/>
    <s v="technology/hardware"/>
    <m/>
    <m/>
    <x v="2"/>
    <x v="30"/>
  </r>
  <r>
    <n v="40000"/>
    <n v="79686.05"/>
    <x v="0"/>
    <x v="1"/>
    <s v="GBP"/>
    <n v="1387958429"/>
    <n v="1385366429"/>
    <b v="0"/>
    <n v="1556"/>
    <b v="1"/>
    <s v="technology/hardware"/>
    <m/>
    <m/>
    <x v="2"/>
    <x v="30"/>
  </r>
  <r>
    <n v="2000"/>
    <n v="4372"/>
    <x v="0"/>
    <x v="0"/>
    <s v="USD"/>
    <n v="1408818683"/>
    <n v="1406226683"/>
    <b v="0"/>
    <n v="65"/>
    <b v="1"/>
    <s v="technology/hardware"/>
    <m/>
    <m/>
    <x v="2"/>
    <x v="30"/>
  </r>
  <r>
    <n v="495"/>
    <n v="628"/>
    <x v="0"/>
    <x v="1"/>
    <s v="GBP"/>
    <n v="1432499376"/>
    <n v="1429648176"/>
    <b v="0"/>
    <n v="10"/>
    <b v="1"/>
    <s v="technology/hardware"/>
    <m/>
    <m/>
    <x v="2"/>
    <x v="30"/>
  </r>
  <r>
    <n v="25000"/>
    <n v="26305.97"/>
    <x v="0"/>
    <x v="0"/>
    <s v="USD"/>
    <n v="1476994315"/>
    <n v="1474402315"/>
    <b v="0"/>
    <n v="76"/>
    <b v="1"/>
    <s v="technology/hardware"/>
    <m/>
    <m/>
    <x v="2"/>
    <x v="30"/>
  </r>
  <r>
    <n v="50000"/>
    <n v="64203.33"/>
    <x v="0"/>
    <x v="0"/>
    <s v="USD"/>
    <n v="1451776791"/>
    <n v="1449098391"/>
    <b v="0"/>
    <n v="263"/>
    <b v="1"/>
    <s v="technology/hardware"/>
    <m/>
    <m/>
    <x v="2"/>
    <x v="30"/>
  </r>
  <r>
    <n v="125000"/>
    <n v="396659"/>
    <x v="0"/>
    <x v="12"/>
    <s v="EUR"/>
    <n v="1467128723"/>
    <n v="1464536723"/>
    <b v="0"/>
    <n v="1530"/>
    <b v="1"/>
    <s v="technology/hardware"/>
    <m/>
    <m/>
    <x v="2"/>
    <x v="30"/>
  </r>
  <r>
    <n v="20000"/>
    <n v="56146"/>
    <x v="0"/>
    <x v="0"/>
    <s v="USD"/>
    <n v="1475390484"/>
    <n v="1471502484"/>
    <b v="0"/>
    <n v="278"/>
    <b v="1"/>
    <s v="technology/hardware"/>
    <m/>
    <m/>
    <x v="2"/>
    <x v="30"/>
  </r>
  <r>
    <n v="71500"/>
    <n v="79173"/>
    <x v="0"/>
    <x v="0"/>
    <s v="USD"/>
    <n v="1462629432"/>
    <n v="1460037432"/>
    <b v="0"/>
    <n v="350"/>
    <b v="1"/>
    <s v="technology/hardware"/>
    <m/>
    <m/>
    <x v="2"/>
    <x v="30"/>
  </r>
  <r>
    <n v="100000"/>
    <n v="152604.29999999999"/>
    <x v="0"/>
    <x v="0"/>
    <s v="USD"/>
    <n v="1431100918"/>
    <n v="1427212918"/>
    <b v="0"/>
    <n v="470"/>
    <b v="1"/>
    <s v="technology/hardware"/>
    <m/>
    <m/>
    <x v="2"/>
    <x v="30"/>
  </r>
  <r>
    <n v="600"/>
    <n v="615"/>
    <x v="0"/>
    <x v="0"/>
    <s v="USD"/>
    <n v="1462564182"/>
    <n v="1459972182"/>
    <b v="0"/>
    <n v="3"/>
    <b v="1"/>
    <s v="technology/hardware"/>
    <m/>
    <m/>
    <x v="2"/>
    <x v="30"/>
  </r>
  <r>
    <n v="9999"/>
    <n v="167820.6"/>
    <x v="0"/>
    <x v="0"/>
    <s v="USD"/>
    <n v="1374769288"/>
    <n v="1372177288"/>
    <b v="0"/>
    <n v="8200"/>
    <b v="1"/>
    <s v="technology/hardware"/>
    <m/>
    <m/>
    <x v="2"/>
    <x v="30"/>
  </r>
  <r>
    <n v="179000"/>
    <n v="972594.99"/>
    <x v="0"/>
    <x v="1"/>
    <s v="GBP"/>
    <n v="1406149689"/>
    <n v="1402693689"/>
    <b v="0"/>
    <n v="8359"/>
    <b v="1"/>
    <s v="technology/hardware"/>
    <m/>
    <m/>
    <x v="2"/>
    <x v="30"/>
  </r>
  <r>
    <n v="50000"/>
    <n v="57754"/>
    <x v="0"/>
    <x v="0"/>
    <s v="USD"/>
    <n v="1433538000"/>
    <n v="1428541276"/>
    <b v="0"/>
    <n v="188"/>
    <b v="1"/>
    <s v="technology/hardware"/>
    <m/>
    <m/>
    <x v="2"/>
    <x v="30"/>
  </r>
  <r>
    <n v="20000"/>
    <n v="26241"/>
    <x v="0"/>
    <x v="3"/>
    <s v="EUR"/>
    <n v="1482085857"/>
    <n v="1479493857"/>
    <b v="0"/>
    <n v="48"/>
    <b v="1"/>
    <s v="technology/hardware"/>
    <m/>
    <m/>
    <x v="2"/>
    <x v="30"/>
  </r>
  <r>
    <n v="10000"/>
    <n v="28817"/>
    <x v="0"/>
    <x v="1"/>
    <s v="GBP"/>
    <n v="1435258800"/>
    <n v="1432659793"/>
    <b v="0"/>
    <n v="607"/>
    <b v="1"/>
    <s v="technology/hardware"/>
    <m/>
    <m/>
    <x v="2"/>
    <x v="30"/>
  </r>
  <r>
    <n v="1000"/>
    <n v="5078"/>
    <x v="0"/>
    <x v="0"/>
    <s v="USD"/>
    <n v="1447286300"/>
    <n v="1444690700"/>
    <b v="0"/>
    <n v="50"/>
    <b v="1"/>
    <s v="technology/hardware"/>
    <m/>
    <m/>
    <x v="2"/>
    <x v="30"/>
  </r>
  <r>
    <n v="3500"/>
    <n v="4010"/>
    <x v="0"/>
    <x v="0"/>
    <s v="USD"/>
    <n v="1337144340"/>
    <n v="1333597555"/>
    <b v="0"/>
    <n v="55"/>
    <b v="1"/>
    <s v="music/indie rock"/>
    <m/>
    <m/>
    <x v="4"/>
    <x v="14"/>
  </r>
  <r>
    <n v="1500"/>
    <n v="1661"/>
    <x v="0"/>
    <x v="0"/>
    <s v="USD"/>
    <n v="1322106796"/>
    <n v="1316919196"/>
    <b v="0"/>
    <n v="38"/>
    <b v="1"/>
    <s v="music/indie rock"/>
    <m/>
    <m/>
    <x v="4"/>
    <x v="14"/>
  </r>
  <r>
    <n v="750"/>
    <n v="850"/>
    <x v="0"/>
    <x v="0"/>
    <s v="USD"/>
    <n v="1338830395"/>
    <n v="1336238395"/>
    <b v="0"/>
    <n v="25"/>
    <b v="1"/>
    <s v="music/indie rock"/>
    <m/>
    <m/>
    <x v="4"/>
    <x v="14"/>
  </r>
  <r>
    <n v="3000"/>
    <n v="3250"/>
    <x v="0"/>
    <x v="0"/>
    <s v="USD"/>
    <n v="1399186740"/>
    <n v="1396468782"/>
    <b v="0"/>
    <n v="46"/>
    <b v="1"/>
    <s v="music/indie rock"/>
    <m/>
    <m/>
    <x v="4"/>
    <x v="14"/>
  </r>
  <r>
    <n v="6000"/>
    <n v="7412"/>
    <x v="0"/>
    <x v="0"/>
    <s v="USD"/>
    <n v="1342382587"/>
    <n v="1339790587"/>
    <b v="0"/>
    <n v="83"/>
    <b v="1"/>
    <s v="music/indie rock"/>
    <m/>
    <m/>
    <x v="4"/>
    <x v="14"/>
  </r>
  <r>
    <n v="4000"/>
    <n v="4028"/>
    <x v="0"/>
    <x v="0"/>
    <s v="USD"/>
    <n v="1323838740"/>
    <n v="1321200332"/>
    <b v="0"/>
    <n v="35"/>
    <b v="1"/>
    <s v="music/indie rock"/>
    <m/>
    <m/>
    <x v="4"/>
    <x v="14"/>
  </r>
  <r>
    <n v="1500"/>
    <n v="1553"/>
    <x v="0"/>
    <x v="0"/>
    <s v="USD"/>
    <n v="1315457658"/>
    <n v="1312865658"/>
    <b v="0"/>
    <n v="25"/>
    <b v="1"/>
    <s v="music/indie rock"/>
    <m/>
    <m/>
    <x v="4"/>
    <x v="14"/>
  </r>
  <r>
    <n v="3000"/>
    <n v="3465.32"/>
    <x v="0"/>
    <x v="0"/>
    <s v="USD"/>
    <n v="1284177540"/>
    <n v="1281028152"/>
    <b v="0"/>
    <n v="75"/>
    <b v="1"/>
    <s v="music/indie rock"/>
    <m/>
    <m/>
    <x v="4"/>
    <x v="14"/>
  </r>
  <r>
    <n v="2500"/>
    <n v="3010.01"/>
    <x v="0"/>
    <x v="0"/>
    <s v="USD"/>
    <n v="1375408194"/>
    <n v="1372384194"/>
    <b v="0"/>
    <n v="62"/>
    <b v="1"/>
    <s v="music/indie rock"/>
    <m/>
    <m/>
    <x v="4"/>
    <x v="14"/>
  </r>
  <r>
    <n v="8000"/>
    <n v="9203.23"/>
    <x v="0"/>
    <x v="0"/>
    <s v="USD"/>
    <n v="1361696955"/>
    <n v="1359104955"/>
    <b v="0"/>
    <n v="160"/>
    <b v="1"/>
    <s v="music/indie rock"/>
    <m/>
    <m/>
    <x v="4"/>
    <x v="14"/>
  </r>
  <r>
    <n v="18000"/>
    <n v="21684.2"/>
    <x v="0"/>
    <x v="0"/>
    <s v="USD"/>
    <n v="1299009600"/>
    <n v="1294818278"/>
    <b v="0"/>
    <n v="246"/>
    <b v="1"/>
    <s v="music/indie rock"/>
    <m/>
    <m/>
    <x v="4"/>
    <x v="14"/>
  </r>
  <r>
    <n v="6000"/>
    <n v="6077"/>
    <x v="0"/>
    <x v="0"/>
    <s v="USD"/>
    <n v="1318006732"/>
    <n v="1312822732"/>
    <b v="0"/>
    <n v="55"/>
    <b v="1"/>
    <s v="music/indie rock"/>
    <m/>
    <m/>
    <x v="4"/>
    <x v="14"/>
  </r>
  <r>
    <n v="1500"/>
    <n v="1537"/>
    <x v="0"/>
    <x v="0"/>
    <s v="USD"/>
    <n v="1356211832"/>
    <n v="1351024232"/>
    <b v="0"/>
    <n v="23"/>
    <b v="1"/>
    <s v="music/indie rock"/>
    <m/>
    <m/>
    <x v="4"/>
    <x v="14"/>
  </r>
  <r>
    <n v="3500"/>
    <n v="4219"/>
    <x v="0"/>
    <x v="0"/>
    <s v="USD"/>
    <n v="1330916400"/>
    <n v="1327969730"/>
    <b v="0"/>
    <n v="72"/>
    <b v="1"/>
    <s v="music/indie rock"/>
    <m/>
    <m/>
    <x v="4"/>
    <x v="14"/>
  </r>
  <r>
    <n v="2500"/>
    <n v="2500"/>
    <x v="0"/>
    <x v="0"/>
    <s v="USD"/>
    <n v="1317576973"/>
    <n v="1312392973"/>
    <b v="0"/>
    <n v="22"/>
    <b v="1"/>
    <s v="music/indie rock"/>
    <m/>
    <m/>
    <x v="4"/>
    <x v="14"/>
  </r>
  <r>
    <n v="600"/>
    <n v="610"/>
    <x v="0"/>
    <x v="0"/>
    <s v="USD"/>
    <n v="1351223940"/>
    <n v="1349892735"/>
    <b v="0"/>
    <n v="14"/>
    <b v="1"/>
    <s v="music/indie rock"/>
    <m/>
    <m/>
    <x v="4"/>
    <x v="14"/>
  </r>
  <r>
    <n v="3000"/>
    <n v="3000"/>
    <x v="0"/>
    <x v="0"/>
    <s v="USD"/>
    <n v="1322751735"/>
    <n v="1317564135"/>
    <b v="0"/>
    <n v="38"/>
    <b v="1"/>
    <s v="music/indie rock"/>
    <m/>
    <m/>
    <x v="4"/>
    <x v="14"/>
  </r>
  <r>
    <n v="6000"/>
    <n v="6020"/>
    <x v="0"/>
    <x v="0"/>
    <s v="USD"/>
    <n v="1331174635"/>
    <n v="1328582635"/>
    <b v="0"/>
    <n v="32"/>
    <b v="1"/>
    <s v="music/indie rock"/>
    <m/>
    <m/>
    <x v="4"/>
    <x v="14"/>
  </r>
  <r>
    <n v="3000"/>
    <n v="3971"/>
    <x v="0"/>
    <x v="0"/>
    <s v="USD"/>
    <n v="1435808400"/>
    <n v="1434650084"/>
    <b v="0"/>
    <n v="63"/>
    <b v="1"/>
    <s v="music/indie rock"/>
    <m/>
    <m/>
    <x v="4"/>
    <x v="14"/>
  </r>
  <r>
    <n v="600"/>
    <n v="820"/>
    <x v="0"/>
    <x v="0"/>
    <s v="USD"/>
    <n v="1341028740"/>
    <n v="1339704141"/>
    <b v="0"/>
    <n v="27"/>
    <b v="1"/>
    <s v="music/indie rock"/>
    <m/>
    <m/>
    <x v="4"/>
    <x v="14"/>
  </r>
  <r>
    <n v="2000"/>
    <n v="2265"/>
    <x v="0"/>
    <x v="0"/>
    <s v="USD"/>
    <n v="1329104114"/>
    <n v="1323920114"/>
    <b v="0"/>
    <n v="44"/>
    <b v="1"/>
    <s v="music/indie rock"/>
    <m/>
    <m/>
    <x v="4"/>
    <x v="14"/>
  </r>
  <r>
    <n v="1000"/>
    <n v="1360"/>
    <x v="0"/>
    <x v="0"/>
    <s v="USD"/>
    <n v="1304628648"/>
    <n v="1302036648"/>
    <b v="0"/>
    <n v="38"/>
    <b v="1"/>
    <s v="music/indie rock"/>
    <m/>
    <m/>
    <x v="4"/>
    <x v="14"/>
  </r>
  <r>
    <n v="7777"/>
    <n v="11364"/>
    <x v="0"/>
    <x v="0"/>
    <s v="USD"/>
    <n v="1352488027"/>
    <n v="1349892427"/>
    <b v="0"/>
    <n v="115"/>
    <b v="1"/>
    <s v="music/indie rock"/>
    <m/>
    <m/>
    <x v="4"/>
    <x v="14"/>
  </r>
  <r>
    <n v="800"/>
    <n v="1036"/>
    <x v="0"/>
    <x v="0"/>
    <s v="USD"/>
    <n v="1369958400"/>
    <n v="1367286434"/>
    <b v="0"/>
    <n v="37"/>
    <b v="1"/>
    <s v="music/indie rock"/>
    <m/>
    <m/>
    <x v="4"/>
    <x v="14"/>
  </r>
  <r>
    <n v="2000"/>
    <n v="5080"/>
    <x v="0"/>
    <x v="0"/>
    <s v="USD"/>
    <n v="1416542400"/>
    <n v="1415472953"/>
    <b v="0"/>
    <n v="99"/>
    <b v="1"/>
    <s v="music/indie rock"/>
    <m/>
    <m/>
    <x v="4"/>
    <x v="14"/>
  </r>
  <r>
    <n v="2200"/>
    <n v="2355"/>
    <x v="0"/>
    <x v="0"/>
    <s v="USD"/>
    <n v="1359176974"/>
    <n v="1356584974"/>
    <b v="0"/>
    <n v="44"/>
    <b v="1"/>
    <s v="music/indie rock"/>
    <m/>
    <m/>
    <x v="4"/>
    <x v="14"/>
  </r>
  <r>
    <n v="2000"/>
    <n v="2154.66"/>
    <x v="0"/>
    <x v="0"/>
    <s v="USD"/>
    <n v="1415815393"/>
    <n v="1413997393"/>
    <b v="0"/>
    <n v="58"/>
    <b v="1"/>
    <s v="music/indie rock"/>
    <m/>
    <m/>
    <x v="4"/>
    <x v="14"/>
  </r>
  <r>
    <n v="16000"/>
    <n v="17170"/>
    <x v="0"/>
    <x v="0"/>
    <s v="USD"/>
    <n v="1347249300"/>
    <n v="1344917580"/>
    <b v="0"/>
    <n v="191"/>
    <b v="1"/>
    <s v="music/indie rock"/>
    <m/>
    <m/>
    <x v="4"/>
    <x v="14"/>
  </r>
  <r>
    <n v="4000"/>
    <n v="4261"/>
    <x v="0"/>
    <x v="0"/>
    <s v="USD"/>
    <n v="1436115617"/>
    <n v="1433523617"/>
    <b v="0"/>
    <n v="40"/>
    <b v="1"/>
    <s v="music/indie rock"/>
    <m/>
    <m/>
    <x v="4"/>
    <x v="14"/>
  </r>
  <r>
    <n v="2000"/>
    <n v="2007"/>
    <x v="0"/>
    <x v="0"/>
    <s v="USD"/>
    <n v="1401253140"/>
    <n v="1398873969"/>
    <b v="0"/>
    <n v="38"/>
    <b v="1"/>
    <s v="music/indie rock"/>
    <m/>
    <m/>
    <x v="4"/>
    <x v="14"/>
  </r>
  <r>
    <n v="2000"/>
    <n v="2130"/>
    <x v="0"/>
    <x v="0"/>
    <s v="USD"/>
    <n v="1313370000"/>
    <n v="1307594625"/>
    <b v="0"/>
    <n v="39"/>
    <b v="1"/>
    <s v="music/indie rock"/>
    <m/>
    <m/>
    <x v="4"/>
    <x v="14"/>
  </r>
  <r>
    <n v="300"/>
    <n v="300"/>
    <x v="0"/>
    <x v="0"/>
    <s v="USD"/>
    <n v="1366064193"/>
    <n v="1364854593"/>
    <b v="0"/>
    <n v="11"/>
    <b v="1"/>
    <s v="music/indie rock"/>
    <m/>
    <m/>
    <x v="4"/>
    <x v="14"/>
  </r>
  <r>
    <n v="7000"/>
    <n v="7340"/>
    <x v="0"/>
    <x v="0"/>
    <s v="USD"/>
    <n v="1411505176"/>
    <n v="1408481176"/>
    <b v="0"/>
    <n v="107"/>
    <b v="1"/>
    <s v="music/indie rock"/>
    <m/>
    <m/>
    <x v="4"/>
    <x v="14"/>
  </r>
  <r>
    <n v="5000"/>
    <n v="5235"/>
    <x v="0"/>
    <x v="0"/>
    <s v="USD"/>
    <n v="1291870740"/>
    <n v="1286480070"/>
    <b v="0"/>
    <n v="147"/>
    <b v="1"/>
    <s v="music/indie rock"/>
    <m/>
    <m/>
    <x v="4"/>
    <x v="14"/>
  </r>
  <r>
    <n v="1500"/>
    <n v="3385"/>
    <x v="0"/>
    <x v="0"/>
    <s v="USD"/>
    <n v="1298167001"/>
    <n v="1295575001"/>
    <b v="0"/>
    <n v="36"/>
    <b v="1"/>
    <s v="music/indie rock"/>
    <m/>
    <m/>
    <x v="4"/>
    <x v="14"/>
  </r>
  <r>
    <n v="48000"/>
    <n v="48434"/>
    <x v="0"/>
    <x v="0"/>
    <s v="USD"/>
    <n v="1349203203"/>
    <n v="1345056003"/>
    <b v="0"/>
    <n v="92"/>
    <b v="1"/>
    <s v="music/indie rock"/>
    <m/>
    <m/>
    <x v="4"/>
    <x v="14"/>
  </r>
  <r>
    <n v="1200"/>
    <n v="1773"/>
    <x v="0"/>
    <x v="0"/>
    <s v="USD"/>
    <n v="1445921940"/>
    <n v="1444699549"/>
    <b v="0"/>
    <n v="35"/>
    <b v="1"/>
    <s v="music/indie rock"/>
    <m/>
    <m/>
    <x v="4"/>
    <x v="14"/>
  </r>
  <r>
    <n v="1000"/>
    <n v="1346.11"/>
    <x v="0"/>
    <x v="0"/>
    <s v="USD"/>
    <n v="1311538136"/>
    <n v="1308946136"/>
    <b v="0"/>
    <n v="17"/>
    <b v="1"/>
    <s v="music/indie rock"/>
    <m/>
    <m/>
    <x v="4"/>
    <x v="14"/>
  </r>
  <r>
    <n v="2000"/>
    <n v="2015"/>
    <x v="0"/>
    <x v="0"/>
    <s v="USD"/>
    <n v="1345086445"/>
    <n v="1342494445"/>
    <b v="0"/>
    <n v="22"/>
    <b v="1"/>
    <s v="music/indie rock"/>
    <m/>
    <m/>
    <x v="4"/>
    <x v="14"/>
  </r>
  <r>
    <n v="8000"/>
    <n v="8070.43"/>
    <x v="0"/>
    <x v="0"/>
    <s v="USD"/>
    <n v="1388617736"/>
    <n v="1384384136"/>
    <b v="0"/>
    <n v="69"/>
    <b v="1"/>
    <s v="music/indie rock"/>
    <m/>
    <m/>
    <x v="4"/>
    <x v="14"/>
  </r>
  <r>
    <n v="50000"/>
    <n v="284"/>
    <x v="2"/>
    <x v="16"/>
    <s v="CHF"/>
    <n v="1484156948"/>
    <n v="1481564948"/>
    <b v="0"/>
    <n v="10"/>
    <b v="0"/>
    <s v="games/video games"/>
    <m/>
    <m/>
    <x v="6"/>
    <x v="17"/>
  </r>
  <r>
    <n v="80000"/>
    <n v="310"/>
    <x v="2"/>
    <x v="14"/>
    <s v="MXN"/>
    <n v="1483773169"/>
    <n v="1481181169"/>
    <b v="0"/>
    <n v="3"/>
    <b v="0"/>
    <s v="games/video games"/>
    <m/>
    <m/>
    <x v="6"/>
    <x v="17"/>
  </r>
  <r>
    <n v="500"/>
    <n v="50"/>
    <x v="2"/>
    <x v="0"/>
    <s v="USD"/>
    <n v="1268636340"/>
    <n v="1263982307"/>
    <b v="0"/>
    <n v="5"/>
    <b v="0"/>
    <s v="games/video games"/>
    <m/>
    <m/>
    <x v="6"/>
    <x v="17"/>
  </r>
  <r>
    <n v="1100"/>
    <n v="115"/>
    <x v="2"/>
    <x v="0"/>
    <s v="USD"/>
    <n v="1291093200"/>
    <n v="1286930435"/>
    <b v="0"/>
    <n v="5"/>
    <b v="0"/>
    <s v="games/video games"/>
    <m/>
    <m/>
    <x v="6"/>
    <x v="17"/>
  </r>
  <r>
    <n v="60000"/>
    <n v="852"/>
    <x v="2"/>
    <x v="0"/>
    <s v="USD"/>
    <n v="1438734833"/>
    <n v="1436142833"/>
    <b v="0"/>
    <n v="27"/>
    <b v="0"/>
    <s v="games/video games"/>
    <m/>
    <m/>
    <x v="6"/>
    <x v="17"/>
  </r>
  <r>
    <n v="20000"/>
    <n v="10"/>
    <x v="2"/>
    <x v="0"/>
    <s v="USD"/>
    <n v="1418080887"/>
    <n v="1415488887"/>
    <b v="0"/>
    <n v="2"/>
    <b v="0"/>
    <s v="games/video games"/>
    <m/>
    <m/>
    <x v="6"/>
    <x v="17"/>
  </r>
  <r>
    <n v="28000"/>
    <n v="8076"/>
    <x v="2"/>
    <x v="1"/>
    <s v="GBP"/>
    <n v="1426158463"/>
    <n v="1423570063"/>
    <b v="0"/>
    <n v="236"/>
    <b v="0"/>
    <s v="games/video games"/>
    <m/>
    <m/>
    <x v="6"/>
    <x v="17"/>
  </r>
  <r>
    <n v="15000"/>
    <n v="25"/>
    <x v="2"/>
    <x v="5"/>
    <s v="CAD"/>
    <n v="1411324369"/>
    <n v="1406140369"/>
    <b v="0"/>
    <n v="1"/>
    <b v="0"/>
    <s v="games/video games"/>
    <m/>
    <m/>
    <x v="6"/>
    <x v="17"/>
  </r>
  <r>
    <n v="2000"/>
    <n v="236"/>
    <x v="2"/>
    <x v="0"/>
    <s v="USD"/>
    <n v="1457570100"/>
    <n v="1454978100"/>
    <b v="0"/>
    <n v="12"/>
    <b v="0"/>
    <s v="games/video games"/>
    <m/>
    <m/>
    <x v="6"/>
    <x v="17"/>
  </r>
  <r>
    <n v="42000"/>
    <n v="85"/>
    <x v="2"/>
    <x v="0"/>
    <s v="USD"/>
    <n v="1408154663"/>
    <n v="1405130663"/>
    <b v="0"/>
    <n v="4"/>
    <b v="0"/>
    <s v="games/video games"/>
    <m/>
    <m/>
    <x v="6"/>
    <x v="17"/>
  </r>
  <r>
    <n v="500"/>
    <n v="25"/>
    <x v="2"/>
    <x v="0"/>
    <s v="USD"/>
    <n v="1436677091"/>
    <n v="1434085091"/>
    <b v="0"/>
    <n v="3"/>
    <b v="0"/>
    <s v="games/video games"/>
    <m/>
    <m/>
    <x v="6"/>
    <x v="17"/>
  </r>
  <r>
    <n v="100000"/>
    <n v="2112.9899999999998"/>
    <x v="2"/>
    <x v="0"/>
    <s v="USD"/>
    <n v="1391427692"/>
    <n v="1388835692"/>
    <b v="0"/>
    <n v="99"/>
    <b v="0"/>
    <s v="games/video games"/>
    <m/>
    <m/>
    <x v="6"/>
    <x v="17"/>
  </r>
  <r>
    <n v="1000"/>
    <n v="16"/>
    <x v="2"/>
    <x v="0"/>
    <s v="USD"/>
    <n v="1303628340"/>
    <n v="1300328399"/>
    <b v="0"/>
    <n v="3"/>
    <b v="0"/>
    <s v="games/video games"/>
    <m/>
    <m/>
    <x v="6"/>
    <x v="17"/>
  </r>
  <r>
    <n v="6000"/>
    <n v="104"/>
    <x v="2"/>
    <x v="0"/>
    <s v="USD"/>
    <n v="1367097391"/>
    <n v="1364505391"/>
    <b v="0"/>
    <n v="3"/>
    <b v="0"/>
    <s v="games/video games"/>
    <m/>
    <m/>
    <x v="6"/>
    <x v="17"/>
  </r>
  <r>
    <n v="5000"/>
    <n v="478"/>
    <x v="2"/>
    <x v="0"/>
    <s v="USD"/>
    <n v="1349392033"/>
    <n v="1346800033"/>
    <b v="0"/>
    <n v="22"/>
    <b v="0"/>
    <s v="games/video games"/>
    <m/>
    <m/>
    <x v="6"/>
    <x v="17"/>
  </r>
  <r>
    <n v="80000"/>
    <n v="47.69"/>
    <x v="2"/>
    <x v="0"/>
    <s v="USD"/>
    <n v="1382184786"/>
    <n v="1379592786"/>
    <b v="0"/>
    <n v="4"/>
    <b v="0"/>
    <s v="games/video games"/>
    <m/>
    <m/>
    <x v="6"/>
    <x v="17"/>
  </r>
  <r>
    <n v="50000"/>
    <n v="14203"/>
    <x v="2"/>
    <x v="5"/>
    <s v="CAD"/>
    <n v="1417804229"/>
    <n v="1415212229"/>
    <b v="0"/>
    <n v="534"/>
    <b v="0"/>
    <s v="games/video games"/>
    <m/>
    <m/>
    <x v="6"/>
    <x v="17"/>
  </r>
  <r>
    <n v="1000"/>
    <n v="128"/>
    <x v="2"/>
    <x v="1"/>
    <s v="GBP"/>
    <n v="1383959939"/>
    <n v="1381364339"/>
    <b v="0"/>
    <n v="12"/>
    <b v="0"/>
    <s v="games/video games"/>
    <m/>
    <m/>
    <x v="6"/>
    <x v="17"/>
  </r>
  <r>
    <n v="30000"/>
    <n v="1626"/>
    <x v="2"/>
    <x v="0"/>
    <s v="USD"/>
    <n v="1478196008"/>
    <n v="1475604008"/>
    <b v="0"/>
    <n v="56"/>
    <b v="0"/>
    <s v="games/video games"/>
    <m/>
    <m/>
    <x v="6"/>
    <x v="17"/>
  </r>
  <r>
    <n v="500000"/>
    <n v="560"/>
    <x v="2"/>
    <x v="0"/>
    <s v="USD"/>
    <n v="1357934424"/>
    <n v="1355342424"/>
    <b v="0"/>
    <n v="11"/>
    <b v="0"/>
    <s v="games/video games"/>
    <m/>
    <m/>
    <x v="6"/>
    <x v="17"/>
  </r>
  <r>
    <n v="15000"/>
    <n v="0"/>
    <x v="2"/>
    <x v="0"/>
    <s v="USD"/>
    <n v="1415947159"/>
    <n v="1413351559"/>
    <b v="0"/>
    <n v="0"/>
    <b v="0"/>
    <s v="games/video games"/>
    <m/>
    <m/>
    <x v="6"/>
    <x v="17"/>
  </r>
  <r>
    <n v="10500"/>
    <n v="601"/>
    <x v="2"/>
    <x v="12"/>
    <s v="EUR"/>
    <n v="1451494210"/>
    <n v="1449075010"/>
    <b v="0"/>
    <n v="12"/>
    <b v="0"/>
    <s v="games/video games"/>
    <m/>
    <m/>
    <x v="6"/>
    <x v="17"/>
  </r>
  <r>
    <n v="2000"/>
    <n v="225"/>
    <x v="2"/>
    <x v="0"/>
    <s v="USD"/>
    <n v="1279738800"/>
    <n v="1275599812"/>
    <b v="0"/>
    <n v="5"/>
    <b v="0"/>
    <s v="games/video games"/>
    <m/>
    <m/>
    <x v="6"/>
    <x v="17"/>
  </r>
  <r>
    <n v="35500"/>
    <n v="607"/>
    <x v="2"/>
    <x v="0"/>
    <s v="USD"/>
    <n v="1379164040"/>
    <n v="1376399240"/>
    <b v="0"/>
    <n v="24"/>
    <b v="0"/>
    <s v="games/video games"/>
    <m/>
    <m/>
    <x v="6"/>
    <x v="17"/>
  </r>
  <r>
    <n v="15000"/>
    <n v="4565"/>
    <x v="2"/>
    <x v="0"/>
    <s v="USD"/>
    <n v="1385534514"/>
    <n v="1382938914"/>
    <b v="0"/>
    <n v="89"/>
    <b v="0"/>
    <s v="games/video games"/>
    <m/>
    <m/>
    <x v="6"/>
    <x v="17"/>
  </r>
  <r>
    <n v="5000"/>
    <n v="1"/>
    <x v="2"/>
    <x v="0"/>
    <s v="USD"/>
    <n v="1455207510"/>
    <n v="1453997910"/>
    <b v="0"/>
    <n v="1"/>
    <b v="0"/>
    <s v="games/video games"/>
    <m/>
    <m/>
    <x v="6"/>
    <x v="17"/>
  </r>
  <r>
    <n v="390000"/>
    <n v="2716"/>
    <x v="2"/>
    <x v="0"/>
    <s v="USD"/>
    <n v="1416125148"/>
    <n v="1413356748"/>
    <b v="0"/>
    <n v="55"/>
    <b v="0"/>
    <s v="games/video games"/>
    <m/>
    <m/>
    <x v="6"/>
    <x v="17"/>
  </r>
  <r>
    <n v="100"/>
    <n v="2"/>
    <x v="2"/>
    <x v="1"/>
    <s v="GBP"/>
    <n v="1427992582"/>
    <n v="1425404182"/>
    <b v="0"/>
    <n v="2"/>
    <b v="0"/>
    <s v="games/video games"/>
    <m/>
    <m/>
    <x v="6"/>
    <x v="17"/>
  </r>
  <r>
    <n v="2000"/>
    <n v="0"/>
    <x v="2"/>
    <x v="0"/>
    <s v="USD"/>
    <n v="1280534400"/>
    <n v="1277512556"/>
    <b v="0"/>
    <n v="0"/>
    <b v="0"/>
    <s v="games/video games"/>
    <m/>
    <m/>
    <x v="6"/>
    <x v="17"/>
  </r>
  <r>
    <n v="50000"/>
    <n v="405"/>
    <x v="2"/>
    <x v="10"/>
    <s v="NOK"/>
    <n v="1468392599"/>
    <n v="1465800599"/>
    <b v="0"/>
    <n v="4"/>
    <b v="0"/>
    <s v="games/video games"/>
    <m/>
    <m/>
    <x v="6"/>
    <x v="17"/>
  </r>
  <r>
    <n v="45000"/>
    <n v="118"/>
    <x v="2"/>
    <x v="0"/>
    <s v="USD"/>
    <n v="1467231614"/>
    <n v="1464639614"/>
    <b v="0"/>
    <n v="6"/>
    <b v="0"/>
    <s v="games/video games"/>
    <m/>
    <m/>
    <x v="6"/>
    <x v="17"/>
  </r>
  <r>
    <n v="30000"/>
    <n v="50"/>
    <x v="2"/>
    <x v="0"/>
    <s v="USD"/>
    <n v="1394909909"/>
    <n v="1392321509"/>
    <b v="0"/>
    <n v="4"/>
    <b v="0"/>
    <s v="games/video games"/>
    <m/>
    <m/>
    <x v="6"/>
    <x v="17"/>
  </r>
  <r>
    <n v="372625"/>
    <n v="34"/>
    <x v="2"/>
    <x v="0"/>
    <s v="USD"/>
    <n v="1420876740"/>
    <n v="1417470718"/>
    <b v="0"/>
    <n v="4"/>
    <b v="0"/>
    <s v="games/video games"/>
    <m/>
    <m/>
    <x v="6"/>
    <x v="17"/>
  </r>
  <r>
    <n v="250"/>
    <n v="2"/>
    <x v="2"/>
    <x v="0"/>
    <s v="USD"/>
    <n v="1390921827"/>
    <n v="1389193827"/>
    <b v="0"/>
    <n v="2"/>
    <b v="0"/>
    <s v="games/video games"/>
    <m/>
    <m/>
    <x v="6"/>
    <x v="17"/>
  </r>
  <r>
    <n v="5000"/>
    <n v="115"/>
    <x v="2"/>
    <x v="1"/>
    <s v="GBP"/>
    <n v="1459443385"/>
    <n v="1456854985"/>
    <b v="0"/>
    <n v="5"/>
    <b v="0"/>
    <s v="games/video games"/>
    <m/>
    <m/>
    <x v="6"/>
    <x v="17"/>
  </r>
  <r>
    <n v="56000"/>
    <n v="1493"/>
    <x v="2"/>
    <x v="0"/>
    <s v="USD"/>
    <n v="1379363406"/>
    <n v="1375475406"/>
    <b v="0"/>
    <n v="83"/>
    <b v="0"/>
    <s v="games/video games"/>
    <m/>
    <m/>
    <x v="6"/>
    <x v="17"/>
  </r>
  <r>
    <n v="75000"/>
    <n v="21144"/>
    <x v="2"/>
    <x v="0"/>
    <s v="USD"/>
    <n v="1482479940"/>
    <n v="1479684783"/>
    <b v="0"/>
    <n v="57"/>
    <b v="0"/>
    <s v="games/video games"/>
    <m/>
    <m/>
    <x v="6"/>
    <x v="17"/>
  </r>
  <r>
    <n v="300000"/>
    <n v="19770.11"/>
    <x v="2"/>
    <x v="0"/>
    <s v="USD"/>
    <n v="1360009774"/>
    <n v="1356121774"/>
    <b v="0"/>
    <n v="311"/>
    <b v="0"/>
    <s v="games/video games"/>
    <m/>
    <m/>
    <x v="6"/>
    <x v="17"/>
  </r>
  <r>
    <n v="3600"/>
    <n v="26"/>
    <x v="2"/>
    <x v="0"/>
    <s v="USD"/>
    <n v="1310837574"/>
    <n v="1308245574"/>
    <b v="0"/>
    <n v="2"/>
    <b v="0"/>
    <s v="games/video games"/>
    <m/>
    <m/>
    <x v="6"/>
    <x v="17"/>
  </r>
  <r>
    <n v="10000"/>
    <n v="85"/>
    <x v="2"/>
    <x v="0"/>
    <s v="USD"/>
    <n v="1337447105"/>
    <n v="1334855105"/>
    <b v="0"/>
    <n v="16"/>
    <b v="0"/>
    <s v="games/video games"/>
    <m/>
    <m/>
    <x v="6"/>
    <x v="17"/>
  </r>
  <r>
    <n v="400"/>
    <n v="463"/>
    <x v="0"/>
    <x v="0"/>
    <s v="USD"/>
    <n v="1443040059"/>
    <n v="1440448059"/>
    <b v="0"/>
    <n v="13"/>
    <b v="1"/>
    <s v="music/rock"/>
    <m/>
    <m/>
    <x v="4"/>
    <x v="11"/>
  </r>
  <r>
    <n v="4500"/>
    <n v="5052"/>
    <x v="0"/>
    <x v="0"/>
    <s v="USD"/>
    <n v="1406226191"/>
    <n v="1403547791"/>
    <b v="0"/>
    <n v="58"/>
    <b v="1"/>
    <s v="music/rock"/>
    <m/>
    <m/>
    <x v="4"/>
    <x v="11"/>
  </r>
  <r>
    <n v="2500"/>
    <n v="3305"/>
    <x v="0"/>
    <x v="0"/>
    <s v="USD"/>
    <n v="1433735400"/>
    <n v="1429306520"/>
    <b v="0"/>
    <n v="44"/>
    <b v="1"/>
    <s v="music/rock"/>
    <m/>
    <m/>
    <x v="4"/>
    <x v="11"/>
  </r>
  <r>
    <n v="5500"/>
    <n v="5645"/>
    <x v="0"/>
    <x v="0"/>
    <s v="USD"/>
    <n v="1466827140"/>
    <n v="1464196414"/>
    <b v="0"/>
    <n v="83"/>
    <b v="1"/>
    <s v="music/rock"/>
    <m/>
    <m/>
    <x v="4"/>
    <x v="11"/>
  </r>
  <r>
    <n v="2500"/>
    <n v="3466"/>
    <x v="0"/>
    <x v="6"/>
    <s v="EUR"/>
    <n v="1460127635"/>
    <n v="1457539235"/>
    <b v="0"/>
    <n v="117"/>
    <b v="1"/>
    <s v="music/rock"/>
    <m/>
    <m/>
    <x v="4"/>
    <x v="11"/>
  </r>
  <r>
    <n v="2000"/>
    <n v="2932"/>
    <x v="0"/>
    <x v="0"/>
    <s v="USD"/>
    <n v="1417813618"/>
    <n v="1413922018"/>
    <b v="0"/>
    <n v="32"/>
    <b v="1"/>
    <s v="music/rock"/>
    <m/>
    <m/>
    <x v="4"/>
    <x v="11"/>
  </r>
  <r>
    <n v="150"/>
    <n v="180"/>
    <x v="0"/>
    <x v="0"/>
    <s v="USD"/>
    <n v="1347672937"/>
    <n v="1346463337"/>
    <b v="0"/>
    <n v="8"/>
    <b v="1"/>
    <s v="music/rock"/>
    <m/>
    <m/>
    <x v="4"/>
    <x v="11"/>
  </r>
  <r>
    <n v="18000"/>
    <n v="21884.69"/>
    <x v="0"/>
    <x v="0"/>
    <s v="USD"/>
    <n v="1486702800"/>
    <n v="1484058261"/>
    <b v="0"/>
    <n v="340"/>
    <b v="1"/>
    <s v="music/rock"/>
    <m/>
    <m/>
    <x v="4"/>
    <x v="11"/>
  </r>
  <r>
    <n v="153"/>
    <n v="153"/>
    <x v="0"/>
    <x v="0"/>
    <s v="USD"/>
    <n v="1488473351"/>
    <n v="1488214151"/>
    <b v="0"/>
    <n v="7"/>
    <b v="1"/>
    <s v="music/rock"/>
    <m/>
    <m/>
    <x v="4"/>
    <x v="11"/>
  </r>
  <r>
    <n v="350"/>
    <n v="633"/>
    <x v="0"/>
    <x v="0"/>
    <s v="USD"/>
    <n v="1440266422"/>
    <n v="1436810422"/>
    <b v="0"/>
    <n v="19"/>
    <b v="1"/>
    <s v="music/rock"/>
    <m/>
    <m/>
    <x v="4"/>
    <x v="11"/>
  </r>
  <r>
    <n v="4000"/>
    <n v="4243"/>
    <x v="0"/>
    <x v="0"/>
    <s v="USD"/>
    <n v="1434949200"/>
    <n v="1431903495"/>
    <b v="0"/>
    <n v="47"/>
    <b v="1"/>
    <s v="music/rock"/>
    <m/>
    <m/>
    <x v="4"/>
    <x v="11"/>
  </r>
  <r>
    <n v="1000"/>
    <n v="1000"/>
    <x v="0"/>
    <x v="0"/>
    <s v="USD"/>
    <n v="1429365320"/>
    <n v="1426773320"/>
    <b v="0"/>
    <n v="13"/>
    <b v="1"/>
    <s v="music/rock"/>
    <m/>
    <m/>
    <x v="4"/>
    <x v="11"/>
  </r>
  <r>
    <n v="4200"/>
    <n v="5331"/>
    <x v="0"/>
    <x v="0"/>
    <s v="USD"/>
    <n v="1378785540"/>
    <n v="1376066243"/>
    <b v="0"/>
    <n v="90"/>
    <b v="1"/>
    <s v="music/rock"/>
    <m/>
    <m/>
    <x v="4"/>
    <x v="11"/>
  </r>
  <r>
    <n v="4000"/>
    <n v="4119"/>
    <x v="0"/>
    <x v="1"/>
    <s v="GBP"/>
    <n v="1462453307"/>
    <n v="1459861307"/>
    <b v="0"/>
    <n v="63"/>
    <b v="1"/>
    <s v="music/rock"/>
    <m/>
    <m/>
    <x v="4"/>
    <x v="11"/>
  </r>
  <r>
    <n v="700"/>
    <n v="1750"/>
    <x v="0"/>
    <x v="0"/>
    <s v="USD"/>
    <n v="1469059986"/>
    <n v="1468455186"/>
    <b v="0"/>
    <n v="26"/>
    <b v="1"/>
    <s v="music/rock"/>
    <m/>
    <m/>
    <x v="4"/>
    <x v="11"/>
  </r>
  <r>
    <n v="5000"/>
    <n v="6301"/>
    <x v="0"/>
    <x v="0"/>
    <s v="USD"/>
    <n v="1430579509"/>
    <n v="1427987509"/>
    <b v="0"/>
    <n v="71"/>
    <b v="1"/>
    <s v="music/rock"/>
    <m/>
    <m/>
    <x v="4"/>
    <x v="11"/>
  </r>
  <r>
    <n v="2500"/>
    <n v="2503"/>
    <x v="0"/>
    <x v="0"/>
    <s v="USD"/>
    <n v="1465192867"/>
    <n v="1463032867"/>
    <b v="0"/>
    <n v="38"/>
    <b v="1"/>
    <s v="music/rock"/>
    <m/>
    <m/>
    <x v="4"/>
    <x v="11"/>
  </r>
  <r>
    <n v="25000"/>
    <n v="34660"/>
    <x v="0"/>
    <x v="0"/>
    <s v="USD"/>
    <n v="1484752597"/>
    <n v="1482160597"/>
    <b v="0"/>
    <n v="859"/>
    <b v="1"/>
    <s v="music/rock"/>
    <m/>
    <m/>
    <x v="4"/>
    <x v="11"/>
  </r>
  <r>
    <n v="1000"/>
    <n v="1614"/>
    <x v="0"/>
    <x v="0"/>
    <s v="USD"/>
    <n v="1428725192"/>
    <n v="1426133192"/>
    <b v="0"/>
    <n v="21"/>
    <b v="1"/>
    <s v="music/rock"/>
    <m/>
    <m/>
    <x v="4"/>
    <x v="11"/>
  </r>
  <r>
    <n v="5000"/>
    <n v="5359.21"/>
    <x v="0"/>
    <x v="0"/>
    <s v="USD"/>
    <n v="1447434268"/>
    <n v="1443801868"/>
    <b v="0"/>
    <n v="78"/>
    <b v="1"/>
    <s v="music/rock"/>
    <m/>
    <m/>
    <x v="4"/>
    <x v="11"/>
  </r>
  <r>
    <n v="2000"/>
    <n v="3062"/>
    <x v="0"/>
    <x v="0"/>
    <s v="USD"/>
    <n v="1487635653"/>
    <n v="1486426053"/>
    <b v="0"/>
    <n v="53"/>
    <b v="1"/>
    <s v="games/tabletop games"/>
    <m/>
    <m/>
    <x v="6"/>
    <x v="32"/>
  </r>
  <r>
    <n v="3000"/>
    <n v="15725"/>
    <x v="0"/>
    <x v="5"/>
    <s v="CAD"/>
    <n v="1412285825"/>
    <n v="1409261825"/>
    <b v="0"/>
    <n v="356"/>
    <b v="1"/>
    <s v="games/tabletop games"/>
    <m/>
    <m/>
    <x v="6"/>
    <x v="32"/>
  </r>
  <r>
    <n v="1800"/>
    <n v="8807"/>
    <x v="0"/>
    <x v="0"/>
    <s v="USD"/>
    <n v="1486616400"/>
    <n v="1484037977"/>
    <b v="0"/>
    <n v="279"/>
    <b v="1"/>
    <s v="games/tabletop games"/>
    <m/>
    <m/>
    <x v="6"/>
    <x v="32"/>
  </r>
  <r>
    <n v="10000"/>
    <n v="28474"/>
    <x v="0"/>
    <x v="0"/>
    <s v="USD"/>
    <n v="1453737600"/>
    <n v="1452530041"/>
    <b v="1"/>
    <n v="266"/>
    <b v="1"/>
    <s v="games/tabletop games"/>
    <m/>
    <m/>
    <x v="6"/>
    <x v="32"/>
  </r>
  <r>
    <n v="5000"/>
    <n v="92848.5"/>
    <x v="0"/>
    <x v="1"/>
    <s v="GBP"/>
    <n v="1364286239"/>
    <n v="1360830239"/>
    <b v="0"/>
    <n v="623"/>
    <b v="1"/>
    <s v="games/tabletop games"/>
    <m/>
    <m/>
    <x v="6"/>
    <x v="32"/>
  </r>
  <r>
    <n v="20000"/>
    <n v="21935"/>
    <x v="0"/>
    <x v="0"/>
    <s v="USD"/>
    <n v="1473213600"/>
    <n v="1470062743"/>
    <b v="0"/>
    <n v="392"/>
    <b v="1"/>
    <s v="games/tabletop games"/>
    <m/>
    <m/>
    <x v="6"/>
    <x v="32"/>
  </r>
  <r>
    <n v="20000"/>
    <n v="202928.5"/>
    <x v="0"/>
    <x v="0"/>
    <s v="USD"/>
    <n v="1428033540"/>
    <n v="1425531666"/>
    <b v="1"/>
    <n v="3562"/>
    <b v="1"/>
    <s v="games/tabletop games"/>
    <m/>
    <m/>
    <x v="6"/>
    <x v="32"/>
  </r>
  <r>
    <n v="5494"/>
    <n v="22645"/>
    <x v="0"/>
    <x v="2"/>
    <s v="AUD"/>
    <n v="1477414800"/>
    <n v="1474380241"/>
    <b v="0"/>
    <n v="514"/>
    <b v="1"/>
    <s v="games/tabletop games"/>
    <m/>
    <m/>
    <x v="6"/>
    <x v="32"/>
  </r>
  <r>
    <n v="1200"/>
    <n v="6039"/>
    <x v="0"/>
    <x v="1"/>
    <s v="GBP"/>
    <n v="1461276000"/>
    <n v="1460055300"/>
    <b v="0"/>
    <n v="88"/>
    <b v="1"/>
    <s v="games/tabletop games"/>
    <m/>
    <m/>
    <x v="6"/>
    <x v="32"/>
  </r>
  <r>
    <n v="19000"/>
    <n v="35076"/>
    <x v="0"/>
    <x v="0"/>
    <s v="USD"/>
    <n v="1458716340"/>
    <n v="1455721204"/>
    <b v="0"/>
    <n v="537"/>
    <b v="1"/>
    <s v="games/tabletop games"/>
    <m/>
    <m/>
    <x v="6"/>
    <x v="32"/>
  </r>
  <r>
    <n v="750"/>
    <n v="898"/>
    <x v="0"/>
    <x v="1"/>
    <s v="GBP"/>
    <n v="1487102427"/>
    <n v="1486065627"/>
    <b v="0"/>
    <n v="25"/>
    <b v="1"/>
    <s v="games/tabletop games"/>
    <m/>
    <m/>
    <x v="6"/>
    <x v="32"/>
  </r>
  <r>
    <n v="12000"/>
    <n v="129748.82"/>
    <x v="0"/>
    <x v="1"/>
    <s v="GBP"/>
    <n v="1481842800"/>
    <n v="1479414344"/>
    <b v="0"/>
    <n v="3238"/>
    <b v="1"/>
    <s v="games/tabletop games"/>
    <m/>
    <m/>
    <x v="6"/>
    <x v="32"/>
  </r>
  <r>
    <n v="15000"/>
    <n v="67856"/>
    <x v="0"/>
    <x v="0"/>
    <s v="USD"/>
    <n v="1479704340"/>
    <n v="1477043072"/>
    <b v="0"/>
    <n v="897"/>
    <b v="1"/>
    <s v="games/tabletop games"/>
    <m/>
    <m/>
    <x v="6"/>
    <x v="32"/>
  </r>
  <r>
    <n v="10000"/>
    <n v="53737"/>
    <x v="0"/>
    <x v="0"/>
    <s v="USD"/>
    <n v="1459012290"/>
    <n v="1456423890"/>
    <b v="0"/>
    <n v="878"/>
    <b v="1"/>
    <s v="games/tabletop games"/>
    <m/>
    <m/>
    <x v="6"/>
    <x v="32"/>
  </r>
  <r>
    <n v="4600"/>
    <n v="5535"/>
    <x v="0"/>
    <x v="0"/>
    <s v="USD"/>
    <n v="1439317900"/>
    <n v="1436725900"/>
    <b v="0"/>
    <n v="115"/>
    <b v="1"/>
    <s v="games/tabletop games"/>
    <m/>
    <m/>
    <x v="6"/>
    <x v="32"/>
  </r>
  <r>
    <n v="14000"/>
    <n v="15937"/>
    <x v="0"/>
    <x v="0"/>
    <s v="USD"/>
    <n v="1480662000"/>
    <n v="1478000502"/>
    <b v="0"/>
    <n v="234"/>
    <b v="1"/>
    <s v="games/tabletop games"/>
    <m/>
    <m/>
    <x v="6"/>
    <x v="32"/>
  </r>
  <r>
    <n v="30000"/>
    <n v="285309.33"/>
    <x v="0"/>
    <x v="0"/>
    <s v="USD"/>
    <n v="1425132059"/>
    <n v="1422540059"/>
    <b v="0"/>
    <n v="4330"/>
    <b v="1"/>
    <s v="games/tabletop games"/>
    <m/>
    <m/>
    <x v="6"/>
    <x v="32"/>
  </r>
  <r>
    <n v="40000"/>
    <n v="53157"/>
    <x v="0"/>
    <x v="0"/>
    <s v="USD"/>
    <n v="1447507200"/>
    <n v="1444911600"/>
    <b v="0"/>
    <n v="651"/>
    <b v="1"/>
    <s v="games/tabletop games"/>
    <m/>
    <m/>
    <x v="6"/>
    <x v="32"/>
  </r>
  <r>
    <n v="9000"/>
    <n v="13228"/>
    <x v="0"/>
    <x v="17"/>
    <s v="EUR"/>
    <n v="1444903198"/>
    <n v="1442311198"/>
    <b v="1"/>
    <n v="251"/>
    <b v="1"/>
    <s v="games/tabletop games"/>
    <m/>
    <m/>
    <x v="6"/>
    <x v="32"/>
  </r>
  <r>
    <n v="2000"/>
    <n v="10843"/>
    <x v="0"/>
    <x v="1"/>
    <s v="GBP"/>
    <n v="1436151600"/>
    <n v="1433775668"/>
    <b v="0"/>
    <n v="263"/>
    <b v="1"/>
    <s v="games/tabletop games"/>
    <m/>
    <m/>
    <x v="6"/>
    <x v="32"/>
  </r>
  <r>
    <n v="110"/>
    <n v="420.99"/>
    <x v="0"/>
    <x v="1"/>
    <s v="GBP"/>
    <n v="1358367565"/>
    <n v="1357157965"/>
    <b v="0"/>
    <n v="28"/>
    <b v="1"/>
    <s v="music/electronic music"/>
    <m/>
    <m/>
    <x v="4"/>
    <x v="15"/>
  </r>
  <r>
    <n v="4000"/>
    <n v="28167.25"/>
    <x v="0"/>
    <x v="0"/>
    <s v="USD"/>
    <n v="1351801368"/>
    <n v="1349209368"/>
    <b v="0"/>
    <n v="721"/>
    <b v="1"/>
    <s v="music/electronic music"/>
    <m/>
    <m/>
    <x v="4"/>
    <x v="15"/>
  </r>
  <r>
    <n v="2000"/>
    <n v="2191"/>
    <x v="0"/>
    <x v="5"/>
    <s v="CAD"/>
    <n v="1443127082"/>
    <n v="1440535082"/>
    <b v="0"/>
    <n v="50"/>
    <b v="1"/>
    <s v="music/electronic music"/>
    <m/>
    <m/>
    <x v="4"/>
    <x v="15"/>
  </r>
  <r>
    <n v="1500"/>
    <n v="1993"/>
    <x v="0"/>
    <x v="0"/>
    <s v="USD"/>
    <n v="1362814119"/>
    <n v="1360222119"/>
    <b v="0"/>
    <n v="73"/>
    <b v="1"/>
    <s v="music/electronic music"/>
    <m/>
    <m/>
    <x v="4"/>
    <x v="15"/>
  </r>
  <r>
    <n v="750"/>
    <n v="1140"/>
    <x v="0"/>
    <x v="0"/>
    <s v="USD"/>
    <n v="1338579789"/>
    <n v="1335987789"/>
    <b v="0"/>
    <n v="27"/>
    <b v="1"/>
    <s v="music/electronic music"/>
    <m/>
    <m/>
    <x v="4"/>
    <x v="15"/>
  </r>
  <r>
    <n v="1100"/>
    <n v="1130"/>
    <x v="0"/>
    <x v="0"/>
    <s v="USD"/>
    <n v="1334556624"/>
    <n v="1333001424"/>
    <b v="0"/>
    <n v="34"/>
    <b v="1"/>
    <s v="music/electronic music"/>
    <m/>
    <m/>
    <x v="4"/>
    <x v="15"/>
  </r>
  <r>
    <n v="2000"/>
    <n v="2000"/>
    <x v="0"/>
    <x v="0"/>
    <s v="USD"/>
    <n v="1384580373"/>
    <n v="1381984773"/>
    <b v="0"/>
    <n v="7"/>
    <b v="1"/>
    <s v="music/electronic music"/>
    <m/>
    <m/>
    <x v="4"/>
    <x v="15"/>
  </r>
  <r>
    <n v="1000"/>
    <n v="1016"/>
    <x v="0"/>
    <x v="0"/>
    <s v="USD"/>
    <n v="1333771200"/>
    <n v="1328649026"/>
    <b v="0"/>
    <n v="24"/>
    <b v="1"/>
    <s v="music/electronic music"/>
    <m/>
    <m/>
    <x v="4"/>
    <x v="15"/>
  </r>
  <r>
    <n v="500"/>
    <n v="754"/>
    <x v="0"/>
    <x v="1"/>
    <s v="GBP"/>
    <n v="1397516400"/>
    <n v="1396524644"/>
    <b v="0"/>
    <n v="15"/>
    <b v="1"/>
    <s v="music/electronic music"/>
    <m/>
    <m/>
    <x v="4"/>
    <x v="15"/>
  </r>
  <r>
    <n v="4000"/>
    <n v="4457"/>
    <x v="0"/>
    <x v="0"/>
    <s v="USD"/>
    <n v="1334424960"/>
    <n v="1329442510"/>
    <b v="0"/>
    <n v="72"/>
    <b v="1"/>
    <s v="music/electronic music"/>
    <m/>
    <m/>
    <x v="4"/>
    <x v="15"/>
  </r>
  <r>
    <n v="2500"/>
    <n v="4890"/>
    <x v="0"/>
    <x v="0"/>
    <s v="USD"/>
    <n v="1397113140"/>
    <n v="1395168625"/>
    <b v="0"/>
    <n v="120"/>
    <b v="1"/>
    <s v="music/electronic music"/>
    <m/>
    <m/>
    <x v="4"/>
    <x v="15"/>
  </r>
  <r>
    <n v="6000"/>
    <n v="6863"/>
    <x v="0"/>
    <x v="0"/>
    <s v="USD"/>
    <n v="1383526800"/>
    <n v="1380650177"/>
    <b v="0"/>
    <n v="123"/>
    <b v="1"/>
    <s v="music/electronic music"/>
    <m/>
    <m/>
    <x v="4"/>
    <x v="15"/>
  </r>
  <r>
    <n v="5"/>
    <n v="10"/>
    <x v="0"/>
    <x v="0"/>
    <s v="USD"/>
    <n v="1431719379"/>
    <n v="1429127379"/>
    <b v="0"/>
    <n v="1"/>
    <b v="1"/>
    <s v="music/electronic music"/>
    <m/>
    <m/>
    <x v="4"/>
    <x v="15"/>
  </r>
  <r>
    <n v="600"/>
    <n v="1755.01"/>
    <x v="0"/>
    <x v="0"/>
    <s v="USD"/>
    <n v="1391713248"/>
    <n v="1389121248"/>
    <b v="0"/>
    <n v="24"/>
    <b v="1"/>
    <s v="music/electronic music"/>
    <m/>
    <m/>
    <x v="4"/>
    <x v="15"/>
  </r>
  <r>
    <n v="550"/>
    <n v="860"/>
    <x v="0"/>
    <x v="0"/>
    <s v="USD"/>
    <n v="1331621940"/>
    <n v="1329671572"/>
    <b v="0"/>
    <n v="33"/>
    <b v="1"/>
    <s v="music/electronic music"/>
    <m/>
    <m/>
    <x v="4"/>
    <x v="15"/>
  </r>
  <r>
    <n v="300"/>
    <n v="317"/>
    <x v="0"/>
    <x v="0"/>
    <s v="USD"/>
    <n v="1437674545"/>
    <n v="1436464945"/>
    <b v="0"/>
    <n v="14"/>
    <b v="1"/>
    <s v="music/electronic music"/>
    <m/>
    <m/>
    <x v="4"/>
    <x v="15"/>
  </r>
  <r>
    <n v="420"/>
    <n v="425"/>
    <x v="0"/>
    <x v="0"/>
    <s v="USD"/>
    <n v="1446451200"/>
    <n v="1445539113"/>
    <b v="0"/>
    <n v="9"/>
    <b v="1"/>
    <s v="music/electronic music"/>
    <m/>
    <m/>
    <x v="4"/>
    <x v="15"/>
  </r>
  <r>
    <n v="2000"/>
    <n v="2456.66"/>
    <x v="0"/>
    <x v="0"/>
    <s v="USD"/>
    <n v="1346198400"/>
    <n v="1344281383"/>
    <b v="0"/>
    <n v="76"/>
    <b v="1"/>
    <s v="music/electronic music"/>
    <m/>
    <m/>
    <x v="4"/>
    <x v="15"/>
  </r>
  <r>
    <n v="1000"/>
    <n v="1015"/>
    <x v="0"/>
    <x v="0"/>
    <s v="USD"/>
    <n v="1440004512"/>
    <n v="1437412512"/>
    <b v="0"/>
    <n v="19"/>
    <b v="1"/>
    <s v="music/electronic music"/>
    <m/>
    <m/>
    <x v="4"/>
    <x v="15"/>
  </r>
  <r>
    <n v="3500"/>
    <n v="3540"/>
    <x v="0"/>
    <x v="0"/>
    <s v="USD"/>
    <n v="1374888436"/>
    <n v="1372296436"/>
    <b v="0"/>
    <n v="69"/>
    <b v="1"/>
    <s v="music/electronic music"/>
    <m/>
    <m/>
    <x v="4"/>
    <x v="15"/>
  </r>
  <r>
    <n v="7500"/>
    <n v="8109"/>
    <x v="0"/>
    <x v="0"/>
    <s v="USD"/>
    <n v="1461369600"/>
    <n v="1458748809"/>
    <b v="0"/>
    <n v="218"/>
    <b v="1"/>
    <s v="games/tabletop games"/>
    <m/>
    <m/>
    <x v="6"/>
    <x v="32"/>
  </r>
  <r>
    <n v="500"/>
    <n v="813"/>
    <x v="0"/>
    <x v="0"/>
    <s v="USD"/>
    <n v="1327776847"/>
    <n v="1325184847"/>
    <b v="0"/>
    <n v="30"/>
    <b v="1"/>
    <s v="games/tabletop games"/>
    <m/>
    <m/>
    <x v="6"/>
    <x v="32"/>
  </r>
  <r>
    <n v="19500"/>
    <n v="20631"/>
    <x v="0"/>
    <x v="5"/>
    <s v="CAD"/>
    <n v="1435418568"/>
    <n v="1432826568"/>
    <b v="0"/>
    <n v="100"/>
    <b v="1"/>
    <s v="games/tabletop games"/>
    <m/>
    <m/>
    <x v="6"/>
    <x v="32"/>
  </r>
  <r>
    <n v="10000"/>
    <n v="24315"/>
    <x v="0"/>
    <x v="0"/>
    <s v="USD"/>
    <n v="1477767600"/>
    <n v="1475337675"/>
    <b v="0"/>
    <n v="296"/>
    <b v="1"/>
    <s v="games/tabletop games"/>
    <m/>
    <m/>
    <x v="6"/>
    <x v="32"/>
  </r>
  <r>
    <n v="21000"/>
    <n v="198415.01"/>
    <x v="0"/>
    <x v="1"/>
    <s v="GBP"/>
    <n v="1411326015"/>
    <n v="1408734015"/>
    <b v="0"/>
    <n v="1204"/>
    <b v="1"/>
    <s v="games/tabletop games"/>
    <m/>
    <m/>
    <x v="6"/>
    <x v="32"/>
  </r>
  <r>
    <n v="18000"/>
    <n v="19523.310000000001"/>
    <x v="0"/>
    <x v="0"/>
    <s v="USD"/>
    <n v="1455253140"/>
    <n v="1452625822"/>
    <b v="0"/>
    <n v="321"/>
    <b v="1"/>
    <s v="games/tabletop games"/>
    <m/>
    <m/>
    <x v="6"/>
    <x v="32"/>
  </r>
  <r>
    <n v="13000"/>
    <n v="20459"/>
    <x v="0"/>
    <x v="1"/>
    <s v="GBP"/>
    <n v="1384374155"/>
    <n v="1381778555"/>
    <b v="0"/>
    <n v="301"/>
    <b v="1"/>
    <s v="games/tabletop games"/>
    <m/>
    <m/>
    <x v="6"/>
    <x v="32"/>
  </r>
  <r>
    <n v="1000"/>
    <n v="11744.9"/>
    <x v="0"/>
    <x v="12"/>
    <s v="EUR"/>
    <n v="1439707236"/>
    <n v="1437115236"/>
    <b v="0"/>
    <n v="144"/>
    <b v="1"/>
    <s v="games/tabletop games"/>
    <m/>
    <m/>
    <x v="6"/>
    <x v="32"/>
  </r>
  <r>
    <n v="8012"/>
    <n v="13704.33"/>
    <x v="0"/>
    <x v="0"/>
    <s v="USD"/>
    <n v="1378180800"/>
    <n v="1375113391"/>
    <b v="0"/>
    <n v="539"/>
    <b v="1"/>
    <s v="games/tabletop games"/>
    <m/>
    <m/>
    <x v="6"/>
    <x v="32"/>
  </r>
  <r>
    <n v="8500"/>
    <n v="10706"/>
    <x v="0"/>
    <x v="0"/>
    <s v="USD"/>
    <n v="1398460127"/>
    <n v="1395868127"/>
    <b v="0"/>
    <n v="498"/>
    <b v="1"/>
    <s v="games/tabletop games"/>
    <m/>
    <m/>
    <x v="6"/>
    <x v="32"/>
  </r>
  <r>
    <n v="2500"/>
    <n v="30303.24"/>
    <x v="0"/>
    <x v="0"/>
    <s v="USD"/>
    <n v="1372136400"/>
    <n v="1369864301"/>
    <b v="0"/>
    <n v="1113"/>
    <b v="1"/>
    <s v="games/tabletop games"/>
    <m/>
    <m/>
    <x v="6"/>
    <x v="32"/>
  </r>
  <r>
    <n v="5000"/>
    <n v="24790"/>
    <x v="0"/>
    <x v="0"/>
    <s v="USD"/>
    <n v="1405738800"/>
    <n v="1402945408"/>
    <b v="0"/>
    <n v="988"/>
    <b v="1"/>
    <s v="games/tabletop games"/>
    <m/>
    <m/>
    <x v="6"/>
    <x v="32"/>
  </r>
  <r>
    <n v="2500"/>
    <n v="8301"/>
    <x v="0"/>
    <x v="1"/>
    <s v="GBP"/>
    <n v="1450051200"/>
    <n v="1448269539"/>
    <b v="0"/>
    <n v="391"/>
    <b v="1"/>
    <s v="games/tabletop games"/>
    <m/>
    <m/>
    <x v="6"/>
    <x v="32"/>
  </r>
  <r>
    <n v="100"/>
    <n v="1165"/>
    <x v="0"/>
    <x v="0"/>
    <s v="USD"/>
    <n v="1483645647"/>
    <n v="1481053647"/>
    <b v="0"/>
    <n v="28"/>
    <b v="1"/>
    <s v="games/tabletop games"/>
    <m/>
    <m/>
    <x v="6"/>
    <x v="32"/>
  </r>
  <r>
    <n v="13000"/>
    <n v="19931"/>
    <x v="0"/>
    <x v="5"/>
    <s v="CAD"/>
    <n v="1427585511"/>
    <n v="1424997111"/>
    <b v="0"/>
    <n v="147"/>
    <b v="1"/>
    <s v="games/tabletop games"/>
    <m/>
    <m/>
    <x v="6"/>
    <x v="32"/>
  </r>
  <r>
    <n v="2800"/>
    <n v="15039"/>
    <x v="0"/>
    <x v="0"/>
    <s v="USD"/>
    <n v="1454338123"/>
    <n v="1451746123"/>
    <b v="0"/>
    <n v="680"/>
    <b v="1"/>
    <s v="games/tabletop games"/>
    <m/>
    <m/>
    <x v="6"/>
    <x v="32"/>
  </r>
  <r>
    <n v="18000"/>
    <n v="63527"/>
    <x v="0"/>
    <x v="0"/>
    <s v="USD"/>
    <n v="1415779140"/>
    <n v="1412294683"/>
    <b v="0"/>
    <n v="983"/>
    <b v="1"/>
    <s v="games/tabletop games"/>
    <m/>
    <m/>
    <x v="6"/>
    <x v="32"/>
  </r>
  <r>
    <n v="4000"/>
    <n v="5496"/>
    <x v="0"/>
    <x v="12"/>
    <s v="EUR"/>
    <n v="1489157716"/>
    <n v="1486565716"/>
    <b v="0"/>
    <n v="79"/>
    <b v="1"/>
    <s v="games/tabletop games"/>
    <m/>
    <m/>
    <x v="6"/>
    <x v="32"/>
  </r>
  <r>
    <n v="25000"/>
    <n v="32006.67"/>
    <x v="0"/>
    <x v="0"/>
    <s v="USD"/>
    <n v="1385870520"/>
    <n v="1382742014"/>
    <b v="0"/>
    <n v="426"/>
    <b v="1"/>
    <s v="games/tabletop games"/>
    <m/>
    <m/>
    <x v="6"/>
    <x v="32"/>
  </r>
  <r>
    <n v="5000"/>
    <n v="13534"/>
    <x v="0"/>
    <x v="0"/>
    <s v="USD"/>
    <n v="1461354544"/>
    <n v="1458762544"/>
    <b v="0"/>
    <n v="96"/>
    <b v="1"/>
    <s v="games/tabletop games"/>
    <m/>
    <m/>
    <x v="6"/>
    <x v="32"/>
  </r>
  <r>
    <n v="1000"/>
    <n v="8064"/>
    <x v="0"/>
    <x v="1"/>
    <s v="GBP"/>
    <n v="1488484300"/>
    <n v="1485892300"/>
    <b v="0"/>
    <n v="163"/>
    <b v="1"/>
    <s v="games/tabletop games"/>
    <m/>
    <m/>
    <x v="6"/>
    <x v="32"/>
  </r>
  <r>
    <n v="10000"/>
    <n v="136009.76"/>
    <x v="0"/>
    <x v="0"/>
    <s v="USD"/>
    <n v="1385521320"/>
    <n v="1382449733"/>
    <b v="0"/>
    <n v="2525"/>
    <b v="1"/>
    <s v="games/tabletop games"/>
    <m/>
    <m/>
    <x v="6"/>
    <x v="32"/>
  </r>
  <r>
    <n v="1"/>
    <n v="9302.5"/>
    <x v="0"/>
    <x v="0"/>
    <s v="USD"/>
    <n v="1489374000"/>
    <n v="1488823290"/>
    <b v="0"/>
    <n v="2035"/>
    <b v="1"/>
    <s v="games/tabletop games"/>
    <m/>
    <m/>
    <x v="6"/>
    <x v="32"/>
  </r>
  <r>
    <n v="5000"/>
    <n v="18851"/>
    <x v="0"/>
    <x v="0"/>
    <s v="USD"/>
    <n v="1476649800"/>
    <n v="1475609946"/>
    <b v="0"/>
    <n v="290"/>
    <b v="1"/>
    <s v="games/tabletop games"/>
    <m/>
    <m/>
    <x v="6"/>
    <x v="32"/>
  </r>
  <r>
    <n v="4000"/>
    <n v="105881"/>
    <x v="0"/>
    <x v="0"/>
    <s v="USD"/>
    <n v="1393005600"/>
    <n v="1390323617"/>
    <b v="0"/>
    <n v="1980"/>
    <b v="1"/>
    <s v="games/tabletop games"/>
    <m/>
    <m/>
    <x v="6"/>
    <x v="32"/>
  </r>
  <r>
    <n v="2500"/>
    <n v="2503"/>
    <x v="0"/>
    <x v="1"/>
    <s v="GBP"/>
    <n v="1441393210"/>
    <n v="1438801210"/>
    <b v="0"/>
    <n v="57"/>
    <b v="1"/>
    <s v="games/tabletop games"/>
    <m/>
    <m/>
    <x v="6"/>
    <x v="32"/>
  </r>
  <r>
    <n v="18500"/>
    <n v="19324"/>
    <x v="0"/>
    <x v="0"/>
    <s v="USD"/>
    <n v="1438185565"/>
    <n v="1436975965"/>
    <b v="0"/>
    <n v="380"/>
    <b v="1"/>
    <s v="games/tabletop games"/>
    <m/>
    <m/>
    <x v="6"/>
    <x v="32"/>
  </r>
  <r>
    <n v="7000"/>
    <n v="7505"/>
    <x v="0"/>
    <x v="1"/>
    <s v="GBP"/>
    <n v="1481749278"/>
    <n v="1479157278"/>
    <b v="0"/>
    <n v="128"/>
    <b v="1"/>
    <s v="games/tabletop games"/>
    <m/>
    <m/>
    <x v="6"/>
    <x v="32"/>
  </r>
  <r>
    <n v="3500"/>
    <n v="5907"/>
    <x v="0"/>
    <x v="0"/>
    <s v="USD"/>
    <n v="1364917965"/>
    <n v="1362329565"/>
    <b v="0"/>
    <n v="180"/>
    <b v="1"/>
    <s v="games/tabletop games"/>
    <m/>
    <m/>
    <x v="6"/>
    <x v="32"/>
  </r>
  <r>
    <n v="25000"/>
    <n v="243778"/>
    <x v="0"/>
    <x v="0"/>
    <s v="USD"/>
    <n v="1480727273"/>
    <n v="1478131673"/>
    <b v="0"/>
    <n v="571"/>
    <b v="1"/>
    <s v="games/tabletop games"/>
    <m/>
    <m/>
    <x v="6"/>
    <x v="32"/>
  </r>
  <r>
    <n v="8500"/>
    <n v="11428.19"/>
    <x v="0"/>
    <x v="0"/>
    <s v="USD"/>
    <n v="1408177077"/>
    <n v="1406362677"/>
    <b v="0"/>
    <n v="480"/>
    <b v="1"/>
    <s v="games/tabletop games"/>
    <m/>
    <m/>
    <x v="6"/>
    <x v="32"/>
  </r>
  <r>
    <n v="9000"/>
    <n v="24505"/>
    <x v="0"/>
    <x v="3"/>
    <s v="EUR"/>
    <n v="1470469938"/>
    <n v="1469173938"/>
    <b v="0"/>
    <n v="249"/>
    <b v="1"/>
    <s v="games/tabletop games"/>
    <m/>
    <m/>
    <x v="6"/>
    <x v="32"/>
  </r>
  <r>
    <n v="8000"/>
    <n v="9015"/>
    <x v="0"/>
    <x v="0"/>
    <s v="USD"/>
    <n v="1447862947"/>
    <n v="1445267347"/>
    <b v="0"/>
    <n v="84"/>
    <b v="1"/>
    <s v="games/tabletop games"/>
    <m/>
    <m/>
    <x v="6"/>
    <x v="32"/>
  </r>
  <r>
    <n v="500"/>
    <n v="2299"/>
    <x v="0"/>
    <x v="0"/>
    <s v="USD"/>
    <n v="1485271968"/>
    <n v="1484667168"/>
    <b v="0"/>
    <n v="197"/>
    <b v="1"/>
    <s v="games/tabletop games"/>
    <m/>
    <m/>
    <x v="6"/>
    <x v="32"/>
  </r>
  <r>
    <n v="3950"/>
    <n v="11323"/>
    <x v="0"/>
    <x v="0"/>
    <s v="USD"/>
    <n v="1462661451"/>
    <n v="1460069451"/>
    <b v="0"/>
    <n v="271"/>
    <b v="1"/>
    <s v="games/tabletop games"/>
    <m/>
    <m/>
    <x v="6"/>
    <x v="32"/>
  </r>
  <r>
    <n v="480"/>
    <n v="1069"/>
    <x v="0"/>
    <x v="1"/>
    <s v="GBP"/>
    <n v="1479811846"/>
    <n v="1478602246"/>
    <b v="0"/>
    <n v="50"/>
    <b v="1"/>
    <s v="games/tabletop games"/>
    <m/>
    <m/>
    <x v="6"/>
    <x v="32"/>
  </r>
  <r>
    <n v="2500"/>
    <n v="15903.5"/>
    <x v="0"/>
    <x v="1"/>
    <s v="GBP"/>
    <n v="1466377200"/>
    <n v="1463351329"/>
    <b v="0"/>
    <n v="169"/>
    <b v="1"/>
    <s v="games/tabletop games"/>
    <m/>
    <m/>
    <x v="6"/>
    <x v="32"/>
  </r>
  <r>
    <n v="2200"/>
    <n v="3223"/>
    <x v="0"/>
    <x v="0"/>
    <s v="USD"/>
    <n v="1434045687"/>
    <n v="1431453687"/>
    <b v="0"/>
    <n v="205"/>
    <b v="1"/>
    <s v="games/tabletop games"/>
    <m/>
    <m/>
    <x v="6"/>
    <x v="32"/>
  </r>
  <r>
    <n v="1000"/>
    <n v="18671"/>
    <x v="0"/>
    <x v="1"/>
    <s v="GBP"/>
    <n v="1481224736"/>
    <n v="1480360736"/>
    <b v="0"/>
    <n v="206"/>
    <b v="1"/>
    <s v="games/tabletop games"/>
    <m/>
    <m/>
    <x v="6"/>
    <x v="32"/>
  </r>
  <r>
    <n v="2500"/>
    <n v="8173"/>
    <x v="0"/>
    <x v="0"/>
    <s v="USD"/>
    <n v="1395876250"/>
    <n v="1393287850"/>
    <b v="0"/>
    <n v="84"/>
    <b v="1"/>
    <s v="games/tabletop games"/>
    <m/>
    <m/>
    <x v="6"/>
    <x v="32"/>
  </r>
  <r>
    <n v="1000"/>
    <n v="7795"/>
    <x v="0"/>
    <x v="2"/>
    <s v="AUD"/>
    <n v="1487093020"/>
    <n v="1485278620"/>
    <b v="0"/>
    <n v="210"/>
    <b v="1"/>
    <s v="games/tabletop games"/>
    <m/>
    <m/>
    <x v="6"/>
    <x v="32"/>
  </r>
  <r>
    <n v="3300"/>
    <n v="5087"/>
    <x v="0"/>
    <x v="0"/>
    <s v="USD"/>
    <n v="1416268800"/>
    <n v="1413295358"/>
    <b v="0"/>
    <n v="181"/>
    <b v="1"/>
    <s v="games/tabletop games"/>
    <m/>
    <m/>
    <x v="6"/>
    <x v="32"/>
  </r>
  <r>
    <n v="7500"/>
    <n v="8666"/>
    <x v="0"/>
    <x v="11"/>
    <s v="SEK"/>
    <n v="1422734313"/>
    <n v="1420919913"/>
    <b v="0"/>
    <n v="60"/>
    <b v="1"/>
    <s v="games/tabletop games"/>
    <m/>
    <m/>
    <x v="6"/>
    <x v="32"/>
  </r>
  <r>
    <n v="6000"/>
    <n v="10802"/>
    <x v="0"/>
    <x v="0"/>
    <s v="USD"/>
    <n v="1463972400"/>
    <n v="1462543114"/>
    <b v="0"/>
    <n v="445"/>
    <b v="1"/>
    <s v="games/tabletop games"/>
    <m/>
    <m/>
    <x v="6"/>
    <x v="32"/>
  </r>
  <r>
    <n v="200"/>
    <n v="597"/>
    <x v="0"/>
    <x v="1"/>
    <s v="GBP"/>
    <n v="1479846507"/>
    <n v="1479241707"/>
    <b v="0"/>
    <n v="17"/>
    <b v="1"/>
    <s v="games/tabletop games"/>
    <m/>
    <m/>
    <x v="6"/>
    <x v="32"/>
  </r>
  <r>
    <n v="1500"/>
    <n v="4804"/>
    <x v="0"/>
    <x v="0"/>
    <s v="USD"/>
    <n v="1461722400"/>
    <n v="1460235592"/>
    <b v="0"/>
    <n v="194"/>
    <b v="1"/>
    <s v="games/tabletop games"/>
    <m/>
    <m/>
    <x v="6"/>
    <x v="32"/>
  </r>
  <r>
    <n v="20000"/>
    <n v="76105"/>
    <x v="0"/>
    <x v="0"/>
    <s v="USD"/>
    <n v="1419123600"/>
    <n v="1416945297"/>
    <b v="0"/>
    <n v="404"/>
    <b v="1"/>
    <s v="games/tabletop games"/>
    <m/>
    <m/>
    <x v="6"/>
    <x v="32"/>
  </r>
  <r>
    <n v="28000"/>
    <n v="28728"/>
    <x v="0"/>
    <x v="0"/>
    <s v="USD"/>
    <n v="1489283915"/>
    <n v="1486691915"/>
    <b v="0"/>
    <n v="194"/>
    <b v="1"/>
    <s v="games/tabletop games"/>
    <m/>
    <m/>
    <x v="6"/>
    <x v="32"/>
  </r>
  <r>
    <n v="2500"/>
    <n v="45041"/>
    <x v="0"/>
    <x v="0"/>
    <s v="USD"/>
    <n v="1488862800"/>
    <n v="1486745663"/>
    <b v="0"/>
    <n v="902"/>
    <b v="1"/>
    <s v="games/tabletop games"/>
    <m/>
    <m/>
    <x v="6"/>
    <x v="32"/>
  </r>
  <r>
    <n v="25000"/>
    <n v="180062"/>
    <x v="0"/>
    <x v="0"/>
    <s v="USD"/>
    <n v="1484085540"/>
    <n v="1482353513"/>
    <b v="0"/>
    <n v="1670"/>
    <b v="1"/>
    <s v="games/tabletop games"/>
    <m/>
    <m/>
    <x v="6"/>
    <x v="32"/>
  </r>
  <r>
    <n v="20000"/>
    <n v="56618"/>
    <x v="0"/>
    <x v="0"/>
    <s v="USD"/>
    <n v="1481328004"/>
    <n v="1478736004"/>
    <b v="0"/>
    <n v="1328"/>
    <b v="1"/>
    <s v="games/tabletop games"/>
    <m/>
    <m/>
    <x v="6"/>
    <x v="32"/>
  </r>
  <r>
    <n v="1000"/>
    <n v="13566"/>
    <x v="0"/>
    <x v="0"/>
    <s v="USD"/>
    <n v="1449506836"/>
    <n v="1446914836"/>
    <b v="0"/>
    <n v="944"/>
    <b v="1"/>
    <s v="games/tabletop games"/>
    <m/>
    <m/>
    <x v="6"/>
    <x v="32"/>
  </r>
  <r>
    <n v="2500"/>
    <n v="5509"/>
    <x v="0"/>
    <x v="5"/>
    <s v="CAD"/>
    <n v="1489320642"/>
    <n v="1487164242"/>
    <b v="0"/>
    <n v="147"/>
    <b v="1"/>
    <s v="games/tabletop games"/>
    <m/>
    <m/>
    <x v="6"/>
    <x v="32"/>
  </r>
  <r>
    <n v="2500"/>
    <n v="2990"/>
    <x v="0"/>
    <x v="0"/>
    <s v="USD"/>
    <n v="1393156857"/>
    <n v="1390564857"/>
    <b v="0"/>
    <n v="99"/>
    <b v="1"/>
    <s v="games/tabletop games"/>
    <m/>
    <m/>
    <x v="6"/>
    <x v="32"/>
  </r>
  <r>
    <n v="650"/>
    <n v="2650.5"/>
    <x v="0"/>
    <x v="1"/>
    <s v="GBP"/>
    <n v="1419259679"/>
    <n v="1416667679"/>
    <b v="0"/>
    <n v="79"/>
    <b v="1"/>
    <s v="games/tabletop games"/>
    <m/>
    <m/>
    <x v="6"/>
    <x v="32"/>
  </r>
  <r>
    <n v="4589"/>
    <n v="4856"/>
    <x v="0"/>
    <x v="0"/>
    <s v="USD"/>
    <n v="1388936289"/>
    <n v="1386344289"/>
    <b v="0"/>
    <n v="75"/>
    <b v="1"/>
    <s v="games/tabletop games"/>
    <m/>
    <m/>
    <x v="6"/>
    <x v="32"/>
  </r>
  <r>
    <n v="8500"/>
    <n v="11992"/>
    <x v="0"/>
    <x v="0"/>
    <s v="USD"/>
    <n v="1330359423"/>
    <n v="1327767423"/>
    <b v="0"/>
    <n v="207"/>
    <b v="1"/>
    <s v="games/tabletop games"/>
    <m/>
    <m/>
    <x v="6"/>
    <x v="32"/>
  </r>
  <r>
    <n v="2000"/>
    <n v="5414"/>
    <x v="0"/>
    <x v="13"/>
    <s v="EUR"/>
    <n v="1451861940"/>
    <n v="1448902867"/>
    <b v="0"/>
    <n v="102"/>
    <b v="1"/>
    <s v="games/tabletop games"/>
    <m/>
    <m/>
    <x v="6"/>
    <x v="32"/>
  </r>
  <r>
    <n v="1000"/>
    <n v="1538"/>
    <x v="0"/>
    <x v="0"/>
    <s v="USD"/>
    <n v="1423022400"/>
    <n v="1421436099"/>
    <b v="0"/>
    <n v="32"/>
    <b v="1"/>
    <s v="games/tabletop games"/>
    <m/>
    <m/>
    <x v="6"/>
    <x v="32"/>
  </r>
  <r>
    <n v="9800"/>
    <n v="39550.5"/>
    <x v="0"/>
    <x v="0"/>
    <s v="USD"/>
    <n v="1442501991"/>
    <n v="1439909991"/>
    <b v="0"/>
    <n v="480"/>
    <b v="1"/>
    <s v="games/tabletop games"/>
    <m/>
    <m/>
    <x v="6"/>
    <x v="32"/>
  </r>
  <r>
    <n v="300"/>
    <n v="555"/>
    <x v="0"/>
    <x v="0"/>
    <s v="USD"/>
    <n v="1311576600"/>
    <n v="1306219897"/>
    <b v="0"/>
    <n v="11"/>
    <b v="1"/>
    <s v="music/rock"/>
    <m/>
    <m/>
    <x v="4"/>
    <x v="11"/>
  </r>
  <r>
    <n v="750"/>
    <n v="1390"/>
    <x v="0"/>
    <x v="0"/>
    <s v="USD"/>
    <n v="1452744686"/>
    <n v="1447560686"/>
    <b v="0"/>
    <n v="12"/>
    <b v="1"/>
    <s v="music/rock"/>
    <m/>
    <m/>
    <x v="4"/>
    <x v="11"/>
  </r>
  <r>
    <n v="3000"/>
    <n v="3025.66"/>
    <x v="0"/>
    <x v="0"/>
    <s v="USD"/>
    <n v="1336528804"/>
    <n v="1331348404"/>
    <b v="0"/>
    <n v="48"/>
    <b v="1"/>
    <s v="music/rock"/>
    <m/>
    <m/>
    <x v="4"/>
    <x v="11"/>
  </r>
  <r>
    <n v="6000"/>
    <n v="6373.27"/>
    <x v="0"/>
    <x v="0"/>
    <s v="USD"/>
    <n v="1299902400"/>
    <n v="1297451245"/>
    <b v="0"/>
    <n v="59"/>
    <b v="1"/>
    <s v="music/rock"/>
    <m/>
    <m/>
    <x v="4"/>
    <x v="11"/>
  </r>
  <r>
    <n v="3000"/>
    <n v="3641"/>
    <x v="0"/>
    <x v="0"/>
    <s v="USD"/>
    <n v="1340944043"/>
    <n v="1338352043"/>
    <b v="0"/>
    <n v="79"/>
    <b v="1"/>
    <s v="music/rock"/>
    <m/>
    <m/>
    <x v="4"/>
    <x v="11"/>
  </r>
  <r>
    <n v="1500"/>
    <n v="1501"/>
    <x v="0"/>
    <x v="0"/>
    <s v="USD"/>
    <n v="1378439940"/>
    <n v="1376003254"/>
    <b v="0"/>
    <n v="14"/>
    <b v="1"/>
    <s v="music/rock"/>
    <m/>
    <m/>
    <x v="4"/>
    <x v="11"/>
  </r>
  <r>
    <n v="4500"/>
    <n v="5398.99"/>
    <x v="0"/>
    <x v="0"/>
    <s v="USD"/>
    <n v="1403539260"/>
    <n v="1401724860"/>
    <b v="0"/>
    <n v="106"/>
    <b v="1"/>
    <s v="music/rock"/>
    <m/>
    <m/>
    <x v="4"/>
    <x v="11"/>
  </r>
  <r>
    <n v="1000"/>
    <n v="1001"/>
    <x v="0"/>
    <x v="0"/>
    <s v="USD"/>
    <n v="1340733600"/>
    <n v="1339098689"/>
    <b v="0"/>
    <n v="25"/>
    <b v="1"/>
    <s v="music/rock"/>
    <m/>
    <m/>
    <x v="4"/>
    <x v="11"/>
  </r>
  <r>
    <n v="1500"/>
    <n v="1611"/>
    <x v="0"/>
    <x v="0"/>
    <s v="USD"/>
    <n v="1386372120"/>
    <n v="1382659060"/>
    <b v="0"/>
    <n v="25"/>
    <b v="1"/>
    <s v="music/rock"/>
    <m/>
    <m/>
    <x v="4"/>
    <x v="11"/>
  </r>
  <r>
    <n v="1500"/>
    <n v="1561"/>
    <x v="0"/>
    <x v="0"/>
    <s v="USD"/>
    <n v="1259686800"/>
    <n v="1252908330"/>
    <b v="0"/>
    <n v="29"/>
    <b v="1"/>
    <s v="music/rock"/>
    <m/>
    <m/>
    <x v="4"/>
    <x v="11"/>
  </r>
  <r>
    <n v="2500"/>
    <n v="4320"/>
    <x v="0"/>
    <x v="0"/>
    <s v="USD"/>
    <n v="1335153600"/>
    <n v="1332199618"/>
    <b v="0"/>
    <n v="43"/>
    <b v="1"/>
    <s v="music/rock"/>
    <m/>
    <m/>
    <x v="4"/>
    <x v="11"/>
  </r>
  <r>
    <n v="2000"/>
    <n v="2145.0100000000002"/>
    <x v="0"/>
    <x v="0"/>
    <s v="USD"/>
    <n v="1334767476"/>
    <n v="1332175476"/>
    <b v="0"/>
    <n v="46"/>
    <b v="1"/>
    <s v="music/rock"/>
    <m/>
    <m/>
    <x v="4"/>
    <x v="11"/>
  </r>
  <r>
    <n v="850"/>
    <n v="920"/>
    <x v="0"/>
    <x v="0"/>
    <s v="USD"/>
    <n v="1348545540"/>
    <n v="1346345999"/>
    <b v="0"/>
    <n v="27"/>
    <b v="1"/>
    <s v="music/rock"/>
    <m/>
    <m/>
    <x v="4"/>
    <x v="11"/>
  </r>
  <r>
    <n v="5000"/>
    <n v="7304.04"/>
    <x v="0"/>
    <x v="0"/>
    <s v="USD"/>
    <n v="1358702480"/>
    <n v="1356110480"/>
    <b v="0"/>
    <n v="112"/>
    <b v="1"/>
    <s v="music/rock"/>
    <m/>
    <m/>
    <x v="4"/>
    <x v="11"/>
  </r>
  <r>
    <n v="1200"/>
    <n v="1503"/>
    <x v="0"/>
    <x v="0"/>
    <s v="USD"/>
    <n v="1359240856"/>
    <n v="1356648856"/>
    <b v="0"/>
    <n v="34"/>
    <b v="1"/>
    <s v="music/rock"/>
    <m/>
    <m/>
    <x v="4"/>
    <x v="11"/>
  </r>
  <r>
    <n v="7000"/>
    <n v="10435"/>
    <x v="0"/>
    <x v="0"/>
    <s v="USD"/>
    <n v="1330018426"/>
    <n v="1326994426"/>
    <b v="0"/>
    <n v="145"/>
    <b v="1"/>
    <s v="music/rock"/>
    <m/>
    <m/>
    <x v="4"/>
    <x v="11"/>
  </r>
  <r>
    <n v="1000"/>
    <n v="1006"/>
    <x v="0"/>
    <x v="0"/>
    <s v="USD"/>
    <n v="1331697540"/>
    <n v="1328749249"/>
    <b v="0"/>
    <n v="19"/>
    <b v="1"/>
    <s v="music/rock"/>
    <m/>
    <m/>
    <x v="4"/>
    <x v="11"/>
  </r>
  <r>
    <n v="30000"/>
    <n v="31522"/>
    <x v="0"/>
    <x v="0"/>
    <s v="USD"/>
    <n v="1395861033"/>
    <n v="1393272633"/>
    <b v="0"/>
    <n v="288"/>
    <b v="1"/>
    <s v="music/rock"/>
    <m/>
    <m/>
    <x v="4"/>
    <x v="11"/>
  </r>
  <r>
    <n v="300"/>
    <n v="1050.5"/>
    <x v="0"/>
    <x v="0"/>
    <s v="USD"/>
    <n v="1296953209"/>
    <n v="1295657209"/>
    <b v="0"/>
    <n v="14"/>
    <b v="1"/>
    <s v="music/rock"/>
    <m/>
    <m/>
    <x v="4"/>
    <x v="11"/>
  </r>
  <r>
    <n v="800"/>
    <n v="810"/>
    <x v="0"/>
    <x v="0"/>
    <s v="USD"/>
    <n v="1340904416"/>
    <n v="1339694816"/>
    <b v="0"/>
    <n v="7"/>
    <b v="1"/>
    <s v="music/rock"/>
    <m/>
    <m/>
    <x v="4"/>
    <x v="11"/>
  </r>
  <r>
    <n v="5000"/>
    <n v="6680.22"/>
    <x v="0"/>
    <x v="0"/>
    <s v="USD"/>
    <n v="1371785496"/>
    <n v="1369193496"/>
    <b v="1"/>
    <n v="211"/>
    <b v="1"/>
    <s v="music/indie rock"/>
    <m/>
    <m/>
    <x v="4"/>
    <x v="14"/>
  </r>
  <r>
    <n v="2300"/>
    <n v="3925"/>
    <x v="0"/>
    <x v="0"/>
    <s v="USD"/>
    <n v="1388473200"/>
    <n v="1385585434"/>
    <b v="1"/>
    <n v="85"/>
    <b v="1"/>
    <s v="music/indie rock"/>
    <m/>
    <m/>
    <x v="4"/>
    <x v="14"/>
  </r>
  <r>
    <n v="6450"/>
    <n v="7053.61"/>
    <x v="0"/>
    <x v="0"/>
    <s v="USD"/>
    <n v="1323747596"/>
    <n v="1320287996"/>
    <b v="1"/>
    <n v="103"/>
    <b v="1"/>
    <s v="music/indie rock"/>
    <m/>
    <m/>
    <x v="4"/>
    <x v="14"/>
  </r>
  <r>
    <n v="6000"/>
    <n v="6042.02"/>
    <x v="0"/>
    <x v="0"/>
    <s v="USD"/>
    <n v="1293857940"/>
    <n v="1290281691"/>
    <b v="1"/>
    <n v="113"/>
    <b v="1"/>
    <s v="music/indie rock"/>
    <m/>
    <m/>
    <x v="4"/>
    <x v="14"/>
  </r>
  <r>
    <n v="18000"/>
    <n v="18221"/>
    <x v="0"/>
    <x v="0"/>
    <s v="USD"/>
    <n v="1407520800"/>
    <n v="1405356072"/>
    <b v="1"/>
    <n v="167"/>
    <b v="1"/>
    <s v="music/indie rock"/>
    <m/>
    <m/>
    <x v="4"/>
    <x v="14"/>
  </r>
  <r>
    <n v="3500"/>
    <n v="3736.55"/>
    <x v="0"/>
    <x v="0"/>
    <s v="USD"/>
    <n v="1331352129"/>
    <n v="1328760129"/>
    <b v="1"/>
    <n v="73"/>
    <b v="1"/>
    <s v="music/indie rock"/>
    <m/>
    <m/>
    <x v="4"/>
    <x v="14"/>
  </r>
  <r>
    <n v="1964.47"/>
    <n v="2095.2600000000002"/>
    <x v="0"/>
    <x v="0"/>
    <s v="USD"/>
    <n v="1336245328"/>
    <n v="1333653333"/>
    <b v="1"/>
    <n v="75"/>
    <b v="1"/>
    <s v="music/indie rock"/>
    <m/>
    <m/>
    <x v="4"/>
    <x v="14"/>
  </r>
  <r>
    <n v="50000"/>
    <n v="50653.11"/>
    <x v="0"/>
    <x v="0"/>
    <s v="USD"/>
    <n v="1409274000"/>
    <n v="1406847996"/>
    <b v="1"/>
    <n v="614"/>
    <b v="1"/>
    <s v="music/indie rock"/>
    <m/>
    <m/>
    <x v="4"/>
    <x v="14"/>
  </r>
  <r>
    <n v="6000"/>
    <n v="6400.47"/>
    <x v="0"/>
    <x v="0"/>
    <s v="USD"/>
    <n v="1362872537"/>
    <n v="1359848537"/>
    <b v="1"/>
    <n v="107"/>
    <b v="1"/>
    <s v="music/indie rock"/>
    <m/>
    <m/>
    <x v="4"/>
    <x v="14"/>
  </r>
  <r>
    <n v="18500"/>
    <n v="79335.360000000001"/>
    <x v="0"/>
    <x v="0"/>
    <s v="USD"/>
    <n v="1363889015"/>
    <n v="1361300615"/>
    <b v="1"/>
    <n v="1224"/>
    <b v="1"/>
    <s v="music/indie rock"/>
    <m/>
    <m/>
    <x v="4"/>
    <x v="14"/>
  </r>
  <r>
    <n v="9000"/>
    <n v="9370"/>
    <x v="0"/>
    <x v="0"/>
    <s v="USD"/>
    <n v="1399421189"/>
    <n v="1396829189"/>
    <b v="1"/>
    <n v="104"/>
    <b v="1"/>
    <s v="music/indie rock"/>
    <m/>
    <m/>
    <x v="4"/>
    <x v="14"/>
  </r>
  <r>
    <n v="3000"/>
    <n v="3236"/>
    <x v="0"/>
    <x v="0"/>
    <s v="USD"/>
    <n v="1397862000"/>
    <n v="1395155478"/>
    <b v="1"/>
    <n v="79"/>
    <b v="1"/>
    <s v="music/indie rock"/>
    <m/>
    <m/>
    <x v="4"/>
    <x v="14"/>
  </r>
  <r>
    <n v="5000"/>
    <n v="8792.02"/>
    <x v="0"/>
    <x v="0"/>
    <s v="USD"/>
    <n v="1336086026"/>
    <n v="1333494026"/>
    <b v="1"/>
    <n v="157"/>
    <b v="1"/>
    <s v="music/indie rock"/>
    <m/>
    <m/>
    <x v="4"/>
    <x v="14"/>
  </r>
  <r>
    <n v="1200"/>
    <n v="1883.64"/>
    <x v="0"/>
    <x v="0"/>
    <s v="USD"/>
    <n v="1339074857"/>
    <n v="1336482857"/>
    <b v="1"/>
    <n v="50"/>
    <b v="1"/>
    <s v="music/indie rock"/>
    <m/>
    <m/>
    <x v="4"/>
    <x v="14"/>
  </r>
  <r>
    <n v="2500"/>
    <n v="2565"/>
    <x v="0"/>
    <x v="0"/>
    <s v="USD"/>
    <n v="1336238743"/>
    <n v="1333646743"/>
    <b v="1"/>
    <n v="64"/>
    <b v="1"/>
    <s v="music/indie rock"/>
    <m/>
    <m/>
    <x v="4"/>
    <x v="14"/>
  </r>
  <r>
    <n v="15000"/>
    <n v="15606.4"/>
    <x v="0"/>
    <x v="0"/>
    <s v="USD"/>
    <n v="1260383040"/>
    <n v="1253726650"/>
    <b v="1"/>
    <n v="200"/>
    <b v="1"/>
    <s v="music/indie rock"/>
    <m/>
    <m/>
    <x v="4"/>
    <x v="14"/>
  </r>
  <r>
    <n v="400"/>
    <n v="416"/>
    <x v="0"/>
    <x v="0"/>
    <s v="USD"/>
    <n v="1266210000"/>
    <n v="1263474049"/>
    <b v="1"/>
    <n v="22"/>
    <b v="1"/>
    <s v="music/indie rock"/>
    <m/>
    <m/>
    <x v="4"/>
    <x v="14"/>
  </r>
  <r>
    <n v="5000"/>
    <n v="6053"/>
    <x v="0"/>
    <x v="0"/>
    <s v="USD"/>
    <n v="1253937540"/>
    <n v="1251214014"/>
    <b v="1"/>
    <n v="163"/>
    <b v="1"/>
    <s v="music/indie rock"/>
    <m/>
    <m/>
    <x v="4"/>
    <x v="14"/>
  </r>
  <r>
    <n v="3000"/>
    <n v="3231"/>
    <x v="0"/>
    <x v="0"/>
    <s v="USD"/>
    <n v="1387072685"/>
    <n v="1384480685"/>
    <b v="1"/>
    <n v="77"/>
    <b v="1"/>
    <s v="music/indie rock"/>
    <m/>
    <m/>
    <x v="4"/>
    <x v="14"/>
  </r>
  <r>
    <n v="5000"/>
    <n v="5433"/>
    <x v="0"/>
    <x v="0"/>
    <s v="USD"/>
    <n v="1396463800"/>
    <n v="1393443400"/>
    <b v="1"/>
    <n v="89"/>
    <b v="1"/>
    <s v="music/indie rock"/>
    <m/>
    <m/>
    <x v="4"/>
    <x v="14"/>
  </r>
  <r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700"/>
    <n v="85"/>
    <x v="3"/>
    <x v="0"/>
    <s v="USD"/>
    <n v="1491769769"/>
    <n v="1489181369"/>
    <b v="0"/>
    <n v="4"/>
    <b v="0"/>
    <s v="food/small batch"/>
    <m/>
    <m/>
    <x v="7"/>
    <x v="33"/>
  </r>
  <r>
    <n v="250"/>
    <n v="120"/>
    <x v="3"/>
    <x v="0"/>
    <s v="USD"/>
    <n v="1490033247"/>
    <n v="1489428447"/>
    <b v="0"/>
    <n v="4"/>
    <b v="0"/>
    <s v="food/small batch"/>
    <m/>
    <m/>
    <x v="7"/>
    <x v="33"/>
  </r>
  <r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1000"/>
    <n v="80"/>
    <x v="3"/>
    <x v="0"/>
    <s v="USD"/>
    <n v="1490830331"/>
    <n v="1488241931"/>
    <b v="0"/>
    <n v="7"/>
    <b v="0"/>
    <s v="food/small batch"/>
    <m/>
    <m/>
    <x v="7"/>
    <x v="33"/>
  </r>
  <r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35000"/>
    <n v="184133.01"/>
    <x v="0"/>
    <x v="0"/>
    <s v="USD"/>
    <n v="1409090440"/>
    <n v="1406066440"/>
    <b v="1"/>
    <n v="3355"/>
    <b v="1"/>
    <s v="food/small batch"/>
    <m/>
    <m/>
    <x v="7"/>
    <x v="33"/>
  </r>
  <r>
    <n v="10000"/>
    <n v="25445"/>
    <x v="0"/>
    <x v="0"/>
    <s v="USD"/>
    <n v="1434307537"/>
    <n v="1431715537"/>
    <b v="1"/>
    <n v="537"/>
    <b v="1"/>
    <s v="food/small batch"/>
    <m/>
    <m/>
    <x v="7"/>
    <x v="33"/>
  </r>
  <r>
    <n v="25000"/>
    <n v="26480"/>
    <x v="0"/>
    <x v="0"/>
    <s v="USD"/>
    <n v="1405609146"/>
    <n v="1403017146"/>
    <b v="1"/>
    <n v="125"/>
    <b v="1"/>
    <s v="food/small batch"/>
    <m/>
    <m/>
    <x v="7"/>
    <x v="33"/>
  </r>
  <r>
    <n v="35000"/>
    <n v="35848"/>
    <x v="0"/>
    <x v="0"/>
    <s v="USD"/>
    <n v="1451001600"/>
    <n v="1448400943"/>
    <b v="1"/>
    <n v="163"/>
    <b v="1"/>
    <s v="food/small batch"/>
    <m/>
    <m/>
    <x v="7"/>
    <x v="33"/>
  </r>
  <r>
    <n v="8000"/>
    <n v="11545.1"/>
    <x v="0"/>
    <x v="0"/>
    <s v="USD"/>
    <n v="1408320490"/>
    <n v="1405728490"/>
    <b v="1"/>
    <n v="283"/>
    <b v="1"/>
    <s v="food/small batch"/>
    <m/>
    <m/>
    <x v="7"/>
    <x v="33"/>
  </r>
  <r>
    <n v="25000"/>
    <n v="26577"/>
    <x v="0"/>
    <x v="0"/>
    <s v="USD"/>
    <n v="1423235071"/>
    <n v="1420643071"/>
    <b v="1"/>
    <n v="352"/>
    <b v="1"/>
    <s v="food/small batch"/>
    <m/>
    <m/>
    <x v="7"/>
    <x v="33"/>
  </r>
  <r>
    <n v="600"/>
    <n v="1273"/>
    <x v="0"/>
    <x v="0"/>
    <s v="USD"/>
    <n v="1401385800"/>
    <n v="1399563390"/>
    <b v="1"/>
    <n v="94"/>
    <b v="1"/>
    <s v="food/small batch"/>
    <m/>
    <m/>
    <x v="7"/>
    <x v="33"/>
  </r>
  <r>
    <n v="4000"/>
    <n v="4078"/>
    <x v="0"/>
    <x v="0"/>
    <s v="USD"/>
    <n v="1415208840"/>
    <n v="1412611498"/>
    <b v="1"/>
    <n v="67"/>
    <b v="1"/>
    <s v="food/small batch"/>
    <m/>
    <m/>
    <x v="7"/>
    <x v="33"/>
  </r>
  <r>
    <n v="25000"/>
    <n v="25568"/>
    <x v="0"/>
    <x v="0"/>
    <s v="USD"/>
    <n v="1402494243"/>
    <n v="1399902243"/>
    <b v="1"/>
    <n v="221"/>
    <b v="1"/>
    <s v="food/small batch"/>
    <m/>
    <m/>
    <x v="7"/>
    <x v="33"/>
  </r>
  <r>
    <n v="20000"/>
    <n v="104146.51"/>
    <x v="0"/>
    <x v="0"/>
    <s v="USD"/>
    <n v="1394316695"/>
    <n v="1390860695"/>
    <b v="1"/>
    <n v="2165"/>
    <b v="1"/>
    <s v="food/small batch"/>
    <m/>
    <m/>
    <x v="7"/>
    <x v="33"/>
  </r>
  <r>
    <n v="12000"/>
    <n v="13279"/>
    <x v="0"/>
    <x v="0"/>
    <s v="USD"/>
    <n v="1403796143"/>
    <n v="1401204143"/>
    <b v="1"/>
    <n v="179"/>
    <b v="1"/>
    <s v="food/small batch"/>
    <m/>
    <m/>
    <x v="7"/>
    <x v="33"/>
  </r>
  <r>
    <n v="15000"/>
    <n v="15171.5"/>
    <x v="0"/>
    <x v="0"/>
    <s v="USD"/>
    <n v="1404077484"/>
    <n v="1401485484"/>
    <b v="1"/>
    <n v="123"/>
    <b v="1"/>
    <s v="food/small batch"/>
    <m/>
    <m/>
    <x v="7"/>
    <x v="33"/>
  </r>
  <r>
    <n v="25000"/>
    <n v="73552"/>
    <x v="0"/>
    <x v="0"/>
    <s v="USD"/>
    <n v="1482134340"/>
    <n v="1479496309"/>
    <b v="1"/>
    <n v="1104"/>
    <b v="1"/>
    <s v="food/small batch"/>
    <m/>
    <m/>
    <x v="7"/>
    <x v="33"/>
  </r>
  <r>
    <n v="40000"/>
    <n v="42311"/>
    <x v="0"/>
    <x v="0"/>
    <s v="USD"/>
    <n v="1477841138"/>
    <n v="1475249138"/>
    <b v="1"/>
    <n v="403"/>
    <b v="1"/>
    <s v="food/small batch"/>
    <m/>
    <m/>
    <x v="7"/>
    <x v="33"/>
  </r>
  <r>
    <n v="5000"/>
    <n v="0"/>
    <x v="1"/>
    <x v="0"/>
    <s v="USD"/>
    <n v="1436729504"/>
    <n v="1434137504"/>
    <b v="0"/>
    <n v="0"/>
    <b v="0"/>
    <s v="technology/web"/>
    <m/>
    <m/>
    <x v="2"/>
    <x v="7"/>
  </r>
  <r>
    <n v="5500"/>
    <n v="0"/>
    <x v="1"/>
    <x v="0"/>
    <s v="USD"/>
    <n v="1412571600"/>
    <n v="1410799870"/>
    <b v="0"/>
    <n v="0"/>
    <b v="0"/>
    <s v="technology/web"/>
    <m/>
    <m/>
    <x v="2"/>
    <x v="7"/>
  </r>
  <r>
    <n v="10000"/>
    <n v="300"/>
    <x v="1"/>
    <x v="0"/>
    <s v="USD"/>
    <n v="1452282420"/>
    <n v="1447962505"/>
    <b v="0"/>
    <n v="1"/>
    <b v="0"/>
    <s v="technology/web"/>
    <m/>
    <m/>
    <x v="2"/>
    <x v="7"/>
  </r>
  <r>
    <n v="1000"/>
    <n v="1"/>
    <x v="1"/>
    <x v="5"/>
    <s v="CAD"/>
    <n v="1466789269"/>
    <n v="1464197269"/>
    <b v="0"/>
    <n v="1"/>
    <b v="0"/>
    <s v="technology/web"/>
    <m/>
    <m/>
    <x v="2"/>
    <x v="7"/>
  </r>
  <r>
    <n v="3000"/>
    <n v="0"/>
    <x v="1"/>
    <x v="0"/>
    <s v="USD"/>
    <n v="1427845140"/>
    <n v="1424822556"/>
    <b v="0"/>
    <n v="0"/>
    <b v="0"/>
    <s v="technology/web"/>
    <m/>
    <m/>
    <x v="2"/>
    <x v="7"/>
  </r>
  <r>
    <n v="60000"/>
    <n v="39"/>
    <x v="1"/>
    <x v="0"/>
    <s v="USD"/>
    <n v="1476731431"/>
    <n v="1472843431"/>
    <b v="0"/>
    <n v="3"/>
    <b v="0"/>
    <s v="technology/web"/>
    <m/>
    <m/>
    <x v="2"/>
    <x v="7"/>
  </r>
  <r>
    <n v="1000"/>
    <n v="15"/>
    <x v="1"/>
    <x v="0"/>
    <s v="USD"/>
    <n v="1472135676"/>
    <n v="1469543676"/>
    <b v="0"/>
    <n v="1"/>
    <b v="0"/>
    <s v="technology/web"/>
    <m/>
    <m/>
    <x v="2"/>
    <x v="7"/>
  </r>
  <r>
    <n v="70000"/>
    <n v="270"/>
    <x v="1"/>
    <x v="0"/>
    <s v="USD"/>
    <n v="1456006938"/>
    <n v="1450822938"/>
    <b v="0"/>
    <n v="5"/>
    <b v="0"/>
    <s v="technology/web"/>
    <m/>
    <m/>
    <x v="2"/>
    <x v="7"/>
  </r>
  <r>
    <n v="474900"/>
    <n v="0"/>
    <x v="1"/>
    <x v="11"/>
    <s v="SEK"/>
    <n v="1439318228"/>
    <n v="1436812628"/>
    <b v="0"/>
    <n v="0"/>
    <b v="0"/>
    <s v="technology/web"/>
    <m/>
    <m/>
    <x v="2"/>
    <x v="7"/>
  </r>
  <r>
    <n v="50000"/>
    <n v="0"/>
    <x v="1"/>
    <x v="17"/>
    <s v="EUR"/>
    <n v="1483474370"/>
    <n v="1480882370"/>
    <b v="0"/>
    <n v="0"/>
    <b v="0"/>
    <s v="technology/web"/>
    <m/>
    <m/>
    <x v="2"/>
    <x v="7"/>
  </r>
  <r>
    <n v="18900"/>
    <n v="108"/>
    <x v="1"/>
    <x v="4"/>
    <s v="NZD"/>
    <n v="1430360739"/>
    <n v="1427768739"/>
    <b v="0"/>
    <n v="7"/>
    <b v="0"/>
    <s v="technology/web"/>
    <m/>
    <m/>
    <x v="2"/>
    <x v="7"/>
  </r>
  <r>
    <n v="2000"/>
    <n v="0"/>
    <x v="1"/>
    <x v="0"/>
    <s v="USD"/>
    <n v="1433603552"/>
    <n v="1428419552"/>
    <b v="0"/>
    <n v="0"/>
    <b v="0"/>
    <s v="technology/web"/>
    <m/>
    <m/>
    <x v="2"/>
    <x v="7"/>
  </r>
  <r>
    <n v="1000"/>
    <n v="0"/>
    <x v="1"/>
    <x v="0"/>
    <s v="USD"/>
    <n v="1429632822"/>
    <n v="1428596022"/>
    <b v="0"/>
    <n v="0"/>
    <b v="0"/>
    <s v="technology/web"/>
    <m/>
    <m/>
    <x v="2"/>
    <x v="7"/>
  </r>
  <r>
    <n v="35000"/>
    <n v="25"/>
    <x v="1"/>
    <x v="0"/>
    <s v="USD"/>
    <n v="1420910460"/>
    <n v="1415726460"/>
    <b v="0"/>
    <n v="1"/>
    <b v="0"/>
    <s v="technology/web"/>
    <m/>
    <m/>
    <x v="2"/>
    <x v="7"/>
  </r>
  <r>
    <n v="8000"/>
    <n v="55"/>
    <x v="1"/>
    <x v="2"/>
    <s v="AUD"/>
    <n v="1430604136"/>
    <n v="1428012136"/>
    <b v="0"/>
    <n v="2"/>
    <b v="0"/>
    <s v="technology/web"/>
    <m/>
    <m/>
    <x v="2"/>
    <x v="7"/>
  </r>
  <r>
    <n v="10000"/>
    <n v="0"/>
    <x v="1"/>
    <x v="9"/>
    <s v="EUR"/>
    <n v="1433530104"/>
    <n v="1430938104"/>
    <b v="0"/>
    <n v="0"/>
    <b v="0"/>
    <s v="technology/web"/>
    <m/>
    <m/>
    <x v="2"/>
    <x v="7"/>
  </r>
  <r>
    <n v="27000"/>
    <n v="0"/>
    <x v="1"/>
    <x v="1"/>
    <s v="GBP"/>
    <n v="1445093578"/>
    <n v="1442501578"/>
    <b v="0"/>
    <n v="0"/>
    <b v="0"/>
    <s v="technology/web"/>
    <m/>
    <m/>
    <x v="2"/>
    <x v="7"/>
  </r>
  <r>
    <n v="1500"/>
    <n v="0"/>
    <x v="1"/>
    <x v="1"/>
    <s v="GBP"/>
    <n v="1422664740"/>
    <n v="1417818036"/>
    <b v="0"/>
    <n v="0"/>
    <b v="0"/>
    <s v="technology/web"/>
    <m/>
    <m/>
    <x v="2"/>
    <x v="7"/>
  </r>
  <r>
    <n v="7500"/>
    <n v="1101"/>
    <x v="1"/>
    <x v="0"/>
    <s v="USD"/>
    <n v="1438616124"/>
    <n v="1433432124"/>
    <b v="0"/>
    <n v="3"/>
    <b v="0"/>
    <s v="technology/web"/>
    <m/>
    <m/>
    <x v="2"/>
    <x v="7"/>
  </r>
  <r>
    <n v="5000"/>
    <n v="2"/>
    <x v="1"/>
    <x v="5"/>
    <s v="CAD"/>
    <n v="1454864280"/>
    <n v="1452272280"/>
    <b v="0"/>
    <n v="1"/>
    <b v="0"/>
    <s v="technology/web"/>
    <m/>
    <m/>
    <x v="2"/>
    <x v="7"/>
  </r>
  <r>
    <n v="200"/>
    <n v="0"/>
    <x v="1"/>
    <x v="5"/>
    <s v="CAD"/>
    <n v="1462053600"/>
    <n v="1459975008"/>
    <b v="0"/>
    <n v="0"/>
    <b v="0"/>
    <s v="technology/web"/>
    <m/>
    <m/>
    <x v="2"/>
    <x v="7"/>
  </r>
  <r>
    <n v="420"/>
    <n v="120"/>
    <x v="1"/>
    <x v="0"/>
    <s v="USD"/>
    <n v="1418315470"/>
    <n v="1415723470"/>
    <b v="0"/>
    <n v="2"/>
    <b v="0"/>
    <s v="technology/web"/>
    <m/>
    <m/>
    <x v="2"/>
    <x v="7"/>
  </r>
  <r>
    <n v="175000"/>
    <n v="0"/>
    <x v="1"/>
    <x v="0"/>
    <s v="USD"/>
    <n v="1451348200"/>
    <n v="1447460200"/>
    <b v="0"/>
    <n v="0"/>
    <b v="0"/>
    <s v="technology/web"/>
    <m/>
    <m/>
    <x v="2"/>
    <x v="7"/>
  </r>
  <r>
    <n v="128"/>
    <n v="0"/>
    <x v="1"/>
    <x v="0"/>
    <s v="USD"/>
    <n v="1445898356"/>
    <n v="1441146356"/>
    <b v="0"/>
    <n v="0"/>
    <b v="0"/>
    <s v="technology/web"/>
    <m/>
    <m/>
    <x v="2"/>
    <x v="7"/>
  </r>
  <r>
    <n v="1000"/>
    <n v="0"/>
    <x v="1"/>
    <x v="13"/>
    <s v="EUR"/>
    <n v="1453071600"/>
    <n v="1449596425"/>
    <b v="0"/>
    <n v="0"/>
    <b v="0"/>
    <s v="technology/web"/>
    <m/>
    <m/>
    <x v="2"/>
    <x v="7"/>
  </r>
  <r>
    <n v="25000"/>
    <n v="2630"/>
    <x v="1"/>
    <x v="1"/>
    <s v="GBP"/>
    <n v="1445431533"/>
    <n v="1442839533"/>
    <b v="0"/>
    <n v="27"/>
    <b v="0"/>
    <s v="technology/web"/>
    <m/>
    <m/>
    <x v="2"/>
    <x v="7"/>
  </r>
  <r>
    <n v="50000"/>
    <n v="670"/>
    <x v="1"/>
    <x v="0"/>
    <s v="USD"/>
    <n v="1461622616"/>
    <n v="1456442216"/>
    <b v="0"/>
    <n v="14"/>
    <b v="0"/>
    <s v="technology/web"/>
    <m/>
    <m/>
    <x v="2"/>
    <x v="7"/>
  </r>
  <r>
    <n v="40000"/>
    <n v="100"/>
    <x v="1"/>
    <x v="0"/>
    <s v="USD"/>
    <n v="1429028365"/>
    <n v="1425143965"/>
    <b v="0"/>
    <n v="2"/>
    <b v="0"/>
    <s v="technology/web"/>
    <m/>
    <m/>
    <x v="2"/>
    <x v="7"/>
  </r>
  <r>
    <n v="25000"/>
    <n v="0"/>
    <x v="1"/>
    <x v="0"/>
    <s v="USD"/>
    <n v="1455132611"/>
    <n v="1452540611"/>
    <b v="0"/>
    <n v="0"/>
    <b v="0"/>
    <s v="technology/web"/>
    <m/>
    <m/>
    <x v="2"/>
    <x v="7"/>
  </r>
  <r>
    <n v="25000"/>
    <n v="82"/>
    <x v="1"/>
    <x v="0"/>
    <s v="USD"/>
    <n v="1418877141"/>
    <n v="1416285141"/>
    <b v="0"/>
    <n v="4"/>
    <b v="0"/>
    <s v="technology/web"/>
    <m/>
    <m/>
    <x v="2"/>
    <x v="7"/>
  </r>
  <r>
    <n v="2000"/>
    <n v="0"/>
    <x v="1"/>
    <x v="0"/>
    <s v="USD"/>
    <n v="1435257596"/>
    <n v="1432665596"/>
    <b v="0"/>
    <n v="0"/>
    <b v="0"/>
    <s v="technology/web"/>
    <m/>
    <m/>
    <x v="2"/>
    <x v="7"/>
  </r>
  <r>
    <n v="5500"/>
    <n v="180"/>
    <x v="1"/>
    <x v="2"/>
    <s v="AUD"/>
    <n v="1429839571"/>
    <n v="1427247571"/>
    <b v="0"/>
    <n v="6"/>
    <b v="0"/>
    <s v="technology/web"/>
    <m/>
    <m/>
    <x v="2"/>
    <x v="7"/>
  </r>
  <r>
    <n v="850000"/>
    <n v="50"/>
    <x v="1"/>
    <x v="11"/>
    <s v="SEK"/>
    <n v="1440863624"/>
    <n v="1438271624"/>
    <b v="0"/>
    <n v="1"/>
    <b v="0"/>
    <s v="technology/web"/>
    <m/>
    <m/>
    <x v="2"/>
    <x v="7"/>
  </r>
  <r>
    <n v="22000"/>
    <n v="10"/>
    <x v="1"/>
    <x v="0"/>
    <s v="USD"/>
    <n v="1423772060"/>
    <n v="1421180060"/>
    <b v="0"/>
    <n v="1"/>
    <b v="0"/>
    <s v="technology/web"/>
    <m/>
    <m/>
    <x v="2"/>
    <x v="7"/>
  </r>
  <r>
    <n v="10000"/>
    <n v="0"/>
    <x v="1"/>
    <x v="0"/>
    <s v="USD"/>
    <n v="1473451437"/>
    <n v="1470859437"/>
    <b v="0"/>
    <n v="0"/>
    <b v="0"/>
    <s v="technology/web"/>
    <m/>
    <m/>
    <x v="2"/>
    <x v="7"/>
  </r>
  <r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500"/>
    <n v="0"/>
    <x v="1"/>
    <x v="5"/>
    <s v="CAD"/>
    <n v="1480110783"/>
    <n v="1477515183"/>
    <b v="0"/>
    <n v="0"/>
    <b v="0"/>
    <s v="technology/web"/>
    <m/>
    <m/>
    <x v="2"/>
    <x v="7"/>
  </r>
  <r>
    <n v="110000"/>
    <n v="0"/>
    <x v="1"/>
    <x v="0"/>
    <s v="USD"/>
    <n v="1440548330"/>
    <n v="1438042730"/>
    <b v="0"/>
    <n v="0"/>
    <b v="0"/>
    <s v="technology/web"/>
    <m/>
    <m/>
    <x v="2"/>
    <x v="7"/>
  </r>
  <r>
    <n v="30000"/>
    <n v="0"/>
    <x v="1"/>
    <x v="0"/>
    <s v="USD"/>
    <n v="1444004616"/>
    <n v="1440116616"/>
    <b v="0"/>
    <n v="0"/>
    <b v="0"/>
    <s v="technology/web"/>
    <m/>
    <m/>
    <x v="2"/>
    <x v="7"/>
  </r>
  <r>
    <n v="15000"/>
    <n v="55"/>
    <x v="1"/>
    <x v="0"/>
    <s v="USD"/>
    <n v="1443726142"/>
    <n v="1441134142"/>
    <b v="0"/>
    <n v="3"/>
    <b v="0"/>
    <s v="technology/web"/>
    <m/>
    <m/>
    <x v="2"/>
    <x v="7"/>
  </r>
  <r>
    <n v="86350"/>
    <n v="1571"/>
    <x v="1"/>
    <x v="0"/>
    <s v="USD"/>
    <n v="1428704848"/>
    <n v="1426112848"/>
    <b v="0"/>
    <n v="7"/>
    <b v="0"/>
    <s v="technology/web"/>
    <m/>
    <m/>
    <x v="2"/>
    <x v="7"/>
  </r>
  <r>
    <n v="3000"/>
    <n v="75"/>
    <x v="1"/>
    <x v="0"/>
    <s v="USD"/>
    <n v="1438662603"/>
    <n v="1436502603"/>
    <b v="0"/>
    <n v="2"/>
    <b v="0"/>
    <s v="technology/web"/>
    <m/>
    <m/>
    <x v="2"/>
    <x v="7"/>
  </r>
  <r>
    <n v="10000"/>
    <n v="435"/>
    <x v="1"/>
    <x v="4"/>
    <s v="NZD"/>
    <n v="1424568107"/>
    <n v="1421976107"/>
    <b v="0"/>
    <n v="3"/>
    <b v="0"/>
    <s v="technology/web"/>
    <m/>
    <m/>
    <x v="2"/>
    <x v="7"/>
  </r>
  <r>
    <n v="1000"/>
    <n v="8"/>
    <x v="1"/>
    <x v="0"/>
    <s v="USD"/>
    <n v="1415932643"/>
    <n v="1413337043"/>
    <b v="0"/>
    <n v="8"/>
    <b v="0"/>
    <s v="technology/web"/>
    <m/>
    <m/>
    <x v="2"/>
    <x v="7"/>
  </r>
  <r>
    <n v="65000"/>
    <n v="788"/>
    <x v="1"/>
    <x v="0"/>
    <s v="USD"/>
    <n v="1438793432"/>
    <n v="1436201432"/>
    <b v="0"/>
    <n v="7"/>
    <b v="0"/>
    <s v="technology/web"/>
    <m/>
    <m/>
    <x v="2"/>
    <x v="7"/>
  </r>
  <r>
    <n v="30000"/>
    <n v="0"/>
    <x v="1"/>
    <x v="5"/>
    <s v="CAD"/>
    <n v="1420920424"/>
    <n v="1415736424"/>
    <b v="0"/>
    <n v="0"/>
    <b v="0"/>
    <s v="technology/web"/>
    <m/>
    <m/>
    <x v="2"/>
    <x v="7"/>
  </r>
  <r>
    <n v="150000"/>
    <n v="1026"/>
    <x v="1"/>
    <x v="0"/>
    <s v="USD"/>
    <n v="1469199740"/>
    <n v="1465311740"/>
    <b v="0"/>
    <n v="3"/>
    <b v="0"/>
    <s v="technology/web"/>
    <m/>
    <m/>
    <x v="2"/>
    <x v="7"/>
  </r>
  <r>
    <n v="37000"/>
    <n v="463"/>
    <x v="1"/>
    <x v="0"/>
    <s v="USD"/>
    <n v="1421350140"/>
    <n v="1418761759"/>
    <b v="0"/>
    <n v="8"/>
    <b v="0"/>
    <s v="technology/web"/>
    <m/>
    <m/>
    <x v="2"/>
    <x v="7"/>
  </r>
  <r>
    <n v="16000"/>
    <n v="30"/>
    <x v="1"/>
    <x v="6"/>
    <s v="EUR"/>
    <n v="1437861540"/>
    <n v="1435160452"/>
    <b v="0"/>
    <n v="1"/>
    <b v="0"/>
    <s v="technology/web"/>
    <m/>
    <m/>
    <x v="2"/>
    <x v="7"/>
  </r>
  <r>
    <n v="510000"/>
    <n v="0"/>
    <x v="1"/>
    <x v="2"/>
    <s v="AUD"/>
    <n v="1420352264"/>
    <n v="1416896264"/>
    <b v="0"/>
    <n v="0"/>
    <b v="0"/>
    <s v="technology/web"/>
    <m/>
    <m/>
    <x v="2"/>
    <x v="7"/>
  </r>
  <r>
    <n v="20000"/>
    <n v="25"/>
    <x v="1"/>
    <x v="0"/>
    <s v="USD"/>
    <n v="1427825044"/>
    <n v="1425236644"/>
    <b v="0"/>
    <n v="1"/>
    <b v="0"/>
    <s v="technology/web"/>
    <m/>
    <m/>
    <x v="2"/>
    <x v="7"/>
  </r>
  <r>
    <n v="4200"/>
    <n v="0"/>
    <x v="1"/>
    <x v="0"/>
    <s v="USD"/>
    <n v="1446087223"/>
    <n v="1443495223"/>
    <b v="0"/>
    <n v="0"/>
    <b v="0"/>
    <s v="technology/web"/>
    <m/>
    <m/>
    <x v="2"/>
    <x v="7"/>
  </r>
  <r>
    <n v="100000"/>
    <n v="50"/>
    <x v="1"/>
    <x v="0"/>
    <s v="USD"/>
    <n v="1439048017"/>
    <n v="1436456017"/>
    <b v="0"/>
    <n v="1"/>
    <b v="0"/>
    <s v="technology/web"/>
    <m/>
    <m/>
    <x v="2"/>
    <x v="7"/>
  </r>
  <r>
    <n v="5000"/>
    <n v="3"/>
    <x v="1"/>
    <x v="17"/>
    <s v="EUR"/>
    <n v="1424940093"/>
    <n v="1422348093"/>
    <b v="0"/>
    <n v="2"/>
    <b v="0"/>
    <s v="technology/web"/>
    <m/>
    <m/>
    <x v="2"/>
    <x v="7"/>
  </r>
  <r>
    <n v="33000"/>
    <n v="0"/>
    <x v="1"/>
    <x v="0"/>
    <s v="USD"/>
    <n v="1484038620"/>
    <n v="1481597687"/>
    <b v="0"/>
    <n v="0"/>
    <b v="0"/>
    <s v="technology/web"/>
    <m/>
    <m/>
    <x v="2"/>
    <x v="7"/>
  </r>
  <r>
    <n v="5000"/>
    <n v="10"/>
    <x v="1"/>
    <x v="16"/>
    <s v="CHF"/>
    <n v="1444940558"/>
    <n v="1442348558"/>
    <b v="0"/>
    <n v="1"/>
    <b v="0"/>
    <s v="technology/web"/>
    <m/>
    <m/>
    <x v="2"/>
    <x v="7"/>
  </r>
  <r>
    <n v="124000"/>
    <n v="0"/>
    <x v="1"/>
    <x v="0"/>
    <s v="USD"/>
    <n v="1420233256"/>
    <n v="1417641256"/>
    <b v="0"/>
    <n v="0"/>
    <b v="0"/>
    <s v="technology/web"/>
    <m/>
    <m/>
    <x v="2"/>
    <x v="7"/>
  </r>
  <r>
    <n v="4000"/>
    <n v="0"/>
    <x v="1"/>
    <x v="0"/>
    <s v="USD"/>
    <n v="1435874384"/>
    <n v="1433282384"/>
    <b v="0"/>
    <n v="0"/>
    <b v="0"/>
    <s v="technology/web"/>
    <m/>
    <m/>
    <x v="2"/>
    <x v="7"/>
  </r>
  <r>
    <n v="13000"/>
    <n v="0"/>
    <x v="1"/>
    <x v="11"/>
    <s v="SEK"/>
    <n v="1418934506"/>
    <n v="1415910506"/>
    <b v="0"/>
    <n v="0"/>
    <b v="0"/>
    <s v="technology/web"/>
    <m/>
    <m/>
    <x v="2"/>
    <x v="7"/>
  </r>
  <r>
    <n v="50000"/>
    <n v="0"/>
    <x v="1"/>
    <x v="2"/>
    <s v="AUD"/>
    <n v="1460615164"/>
    <n v="1458023164"/>
    <b v="0"/>
    <n v="0"/>
    <b v="0"/>
    <s v="technology/web"/>
    <m/>
    <m/>
    <x v="2"/>
    <x v="7"/>
  </r>
  <r>
    <n v="28000"/>
    <n v="201"/>
    <x v="2"/>
    <x v="0"/>
    <s v="USD"/>
    <n v="1457207096"/>
    <n v="1452023096"/>
    <b v="0"/>
    <n v="9"/>
    <b v="0"/>
    <s v="food/food trucks"/>
    <m/>
    <m/>
    <x v="7"/>
    <x v="19"/>
  </r>
  <r>
    <n v="12000"/>
    <n v="52"/>
    <x v="2"/>
    <x v="0"/>
    <s v="USD"/>
    <n v="1431533931"/>
    <n v="1428941931"/>
    <b v="0"/>
    <n v="1"/>
    <b v="0"/>
    <s v="food/food trucks"/>
    <m/>
    <m/>
    <x v="7"/>
    <x v="19"/>
  </r>
  <r>
    <n v="1200"/>
    <n v="202"/>
    <x v="2"/>
    <x v="1"/>
    <s v="GBP"/>
    <n v="1459368658"/>
    <n v="1454188258"/>
    <b v="0"/>
    <n v="12"/>
    <b v="0"/>
    <s v="food/food trucks"/>
    <m/>
    <m/>
    <x v="7"/>
    <x v="19"/>
  </r>
  <r>
    <n v="15000"/>
    <n v="0"/>
    <x v="2"/>
    <x v="0"/>
    <s v="USD"/>
    <n v="1451782607"/>
    <n v="1449190607"/>
    <b v="0"/>
    <n v="0"/>
    <b v="0"/>
    <s v="food/food trucks"/>
    <m/>
    <m/>
    <x v="7"/>
    <x v="19"/>
  </r>
  <r>
    <n v="5000"/>
    <n v="1126"/>
    <x v="2"/>
    <x v="0"/>
    <s v="USD"/>
    <n v="1472911375"/>
    <n v="1471096975"/>
    <b v="0"/>
    <n v="20"/>
    <b v="0"/>
    <s v="food/food trucks"/>
    <m/>
    <m/>
    <x v="7"/>
    <x v="19"/>
  </r>
  <r>
    <n v="3250"/>
    <n v="1345"/>
    <x v="2"/>
    <x v="0"/>
    <s v="USD"/>
    <n v="1421635190"/>
    <n v="1418179190"/>
    <b v="0"/>
    <n v="16"/>
    <b v="0"/>
    <s v="food/food trucks"/>
    <m/>
    <m/>
    <x v="7"/>
    <x v="19"/>
  </r>
  <r>
    <n v="22000"/>
    <n v="5557"/>
    <x v="2"/>
    <x v="0"/>
    <s v="USD"/>
    <n v="1428732000"/>
    <n v="1426772928"/>
    <b v="0"/>
    <n v="33"/>
    <b v="0"/>
    <s v="food/food trucks"/>
    <m/>
    <m/>
    <x v="7"/>
    <x v="19"/>
  </r>
  <r>
    <n v="15000"/>
    <n v="30"/>
    <x v="2"/>
    <x v="0"/>
    <s v="USD"/>
    <n v="1415247757"/>
    <n v="1412652157"/>
    <b v="0"/>
    <n v="2"/>
    <b v="0"/>
    <s v="food/food trucks"/>
    <m/>
    <m/>
    <x v="7"/>
    <x v="19"/>
  </r>
  <r>
    <n v="25000"/>
    <n v="460"/>
    <x v="2"/>
    <x v="0"/>
    <s v="USD"/>
    <n v="1439931675"/>
    <n v="1437339675"/>
    <b v="0"/>
    <n v="6"/>
    <b v="0"/>
    <s v="food/food trucks"/>
    <m/>
    <m/>
    <x v="7"/>
    <x v="19"/>
  </r>
  <r>
    <n v="15000"/>
    <n v="0"/>
    <x v="2"/>
    <x v="2"/>
    <s v="AUD"/>
    <n v="1441619275"/>
    <n v="1439027275"/>
    <b v="0"/>
    <n v="0"/>
    <b v="0"/>
    <s v="food/food trucks"/>
    <m/>
    <m/>
    <x v="7"/>
    <x v="19"/>
  </r>
  <r>
    <n v="25000"/>
    <n v="151"/>
    <x v="2"/>
    <x v="0"/>
    <s v="USD"/>
    <n v="1440524082"/>
    <n v="1437932082"/>
    <b v="0"/>
    <n v="3"/>
    <b v="0"/>
    <s v="food/food trucks"/>
    <m/>
    <m/>
    <x v="7"/>
    <x v="19"/>
  </r>
  <r>
    <n v="8000"/>
    <n v="0"/>
    <x v="2"/>
    <x v="6"/>
    <s v="EUR"/>
    <n v="1480185673"/>
    <n v="1476294073"/>
    <b v="0"/>
    <n v="0"/>
    <b v="0"/>
    <s v="food/food trucks"/>
    <m/>
    <m/>
    <x v="7"/>
    <x v="19"/>
  </r>
  <r>
    <n v="3000"/>
    <n v="25"/>
    <x v="2"/>
    <x v="0"/>
    <s v="USD"/>
    <n v="1401579000"/>
    <n v="1398911882"/>
    <b v="0"/>
    <n v="3"/>
    <b v="0"/>
    <s v="food/food trucks"/>
    <m/>
    <m/>
    <x v="7"/>
    <x v="19"/>
  </r>
  <r>
    <n v="15000"/>
    <n v="460"/>
    <x v="2"/>
    <x v="0"/>
    <s v="USD"/>
    <n v="1440215940"/>
    <n v="1436805660"/>
    <b v="0"/>
    <n v="13"/>
    <b v="0"/>
    <s v="food/food trucks"/>
    <m/>
    <m/>
    <x v="7"/>
    <x v="19"/>
  </r>
  <r>
    <n v="60000"/>
    <n v="335"/>
    <x v="2"/>
    <x v="0"/>
    <s v="USD"/>
    <n v="1468615346"/>
    <n v="1466023346"/>
    <b v="0"/>
    <n v="6"/>
    <b v="0"/>
    <s v="food/food trucks"/>
    <m/>
    <m/>
    <x v="7"/>
    <x v="19"/>
  </r>
  <r>
    <n v="20000"/>
    <n v="5"/>
    <x v="2"/>
    <x v="0"/>
    <s v="USD"/>
    <n v="1426345200"/>
    <n v="1421343743"/>
    <b v="0"/>
    <n v="1"/>
    <b v="0"/>
    <s v="food/food trucks"/>
    <m/>
    <m/>
    <x v="7"/>
    <x v="19"/>
  </r>
  <r>
    <n v="1000"/>
    <n v="0"/>
    <x v="2"/>
    <x v="0"/>
    <s v="USD"/>
    <n v="1407705187"/>
    <n v="1405113187"/>
    <b v="0"/>
    <n v="0"/>
    <b v="0"/>
    <s v="food/food trucks"/>
    <m/>
    <m/>
    <x v="7"/>
    <x v="19"/>
  </r>
  <r>
    <n v="25000"/>
    <n v="5"/>
    <x v="2"/>
    <x v="0"/>
    <s v="USD"/>
    <n v="1427225644"/>
    <n v="1422045244"/>
    <b v="0"/>
    <n v="5"/>
    <b v="0"/>
    <s v="food/food trucks"/>
    <m/>
    <m/>
    <x v="7"/>
    <x v="19"/>
  </r>
  <r>
    <n v="3000"/>
    <n v="0"/>
    <x v="2"/>
    <x v="0"/>
    <s v="USD"/>
    <n v="1424281389"/>
    <n v="1419097389"/>
    <b v="0"/>
    <n v="0"/>
    <b v="0"/>
    <s v="food/food trucks"/>
    <m/>
    <m/>
    <x v="7"/>
    <x v="19"/>
  </r>
  <r>
    <n v="16870"/>
    <n v="2501"/>
    <x v="2"/>
    <x v="0"/>
    <s v="USD"/>
    <n v="1415583695"/>
    <n v="1410396095"/>
    <b v="0"/>
    <n v="36"/>
    <b v="0"/>
    <s v="food/food trucks"/>
    <m/>
    <m/>
    <x v="7"/>
    <x v="19"/>
  </r>
  <r>
    <n v="6000"/>
    <n v="1"/>
    <x v="2"/>
    <x v="0"/>
    <s v="USD"/>
    <n v="1424536196"/>
    <n v="1421944196"/>
    <b v="0"/>
    <n v="1"/>
    <b v="0"/>
    <s v="food/food trucks"/>
    <m/>
    <m/>
    <x v="7"/>
    <x v="19"/>
  </r>
  <r>
    <n v="500"/>
    <n v="1"/>
    <x v="2"/>
    <x v="0"/>
    <s v="USD"/>
    <n v="1426091036"/>
    <n v="1423502636"/>
    <b v="0"/>
    <n v="1"/>
    <b v="0"/>
    <s v="food/food trucks"/>
    <m/>
    <m/>
    <x v="7"/>
    <x v="19"/>
  </r>
  <r>
    <n v="60000"/>
    <n v="8"/>
    <x v="2"/>
    <x v="0"/>
    <s v="USD"/>
    <n v="1420044890"/>
    <n v="1417452890"/>
    <b v="0"/>
    <n v="1"/>
    <b v="0"/>
    <s v="food/food trucks"/>
    <m/>
    <m/>
    <x v="7"/>
    <x v="19"/>
  </r>
  <r>
    <n v="25000"/>
    <n v="310"/>
    <x v="2"/>
    <x v="0"/>
    <s v="USD"/>
    <n v="1414445108"/>
    <n v="1411853108"/>
    <b v="0"/>
    <n v="9"/>
    <b v="0"/>
    <s v="food/food trucks"/>
    <m/>
    <m/>
    <x v="7"/>
    <x v="19"/>
  </r>
  <r>
    <n v="3500"/>
    <n v="1"/>
    <x v="2"/>
    <x v="0"/>
    <s v="USD"/>
    <n v="1464386640"/>
    <n v="1463090149"/>
    <b v="0"/>
    <n v="1"/>
    <b v="0"/>
    <s v="food/food trucks"/>
    <m/>
    <m/>
    <x v="7"/>
    <x v="19"/>
  </r>
  <r>
    <n v="20000"/>
    <n v="0"/>
    <x v="2"/>
    <x v="0"/>
    <s v="USD"/>
    <n v="1439006692"/>
    <n v="1433822692"/>
    <b v="0"/>
    <n v="0"/>
    <b v="0"/>
    <s v="food/food trucks"/>
    <m/>
    <m/>
    <x v="7"/>
    <x v="19"/>
  </r>
  <r>
    <n v="50000"/>
    <n v="1"/>
    <x v="2"/>
    <x v="0"/>
    <s v="USD"/>
    <n v="1458715133"/>
    <n v="1455262733"/>
    <b v="0"/>
    <n v="1"/>
    <b v="0"/>
    <s v="food/food trucks"/>
    <m/>
    <m/>
    <x v="7"/>
    <x v="19"/>
  </r>
  <r>
    <n v="35000"/>
    <n v="1"/>
    <x v="2"/>
    <x v="0"/>
    <s v="USD"/>
    <n v="1426182551"/>
    <n v="1423594151"/>
    <b v="0"/>
    <n v="1"/>
    <b v="0"/>
    <s v="food/food trucks"/>
    <m/>
    <m/>
    <x v="7"/>
    <x v="19"/>
  </r>
  <r>
    <n v="140000"/>
    <n v="2005"/>
    <x v="2"/>
    <x v="10"/>
    <s v="NOK"/>
    <n v="1486313040"/>
    <n v="1483131966"/>
    <b v="0"/>
    <n v="4"/>
    <b v="0"/>
    <s v="food/food trucks"/>
    <m/>
    <m/>
    <x v="7"/>
    <x v="19"/>
  </r>
  <r>
    <n v="3000"/>
    <n v="21"/>
    <x v="2"/>
    <x v="0"/>
    <s v="USD"/>
    <n v="1455246504"/>
    <n v="1452654504"/>
    <b v="0"/>
    <n v="2"/>
    <b v="0"/>
    <s v="food/food trucks"/>
    <m/>
    <m/>
    <x v="7"/>
    <x v="19"/>
  </r>
  <r>
    <n v="100000"/>
    <n v="2"/>
    <x v="2"/>
    <x v="0"/>
    <s v="USD"/>
    <n v="1467080613"/>
    <n v="1461896613"/>
    <b v="0"/>
    <n v="2"/>
    <b v="0"/>
    <s v="food/food trucks"/>
    <m/>
    <m/>
    <x v="7"/>
    <x v="19"/>
  </r>
  <r>
    <n v="14000"/>
    <n v="2"/>
    <x v="2"/>
    <x v="0"/>
    <s v="USD"/>
    <n v="1425791697"/>
    <n v="1423199697"/>
    <b v="0"/>
    <n v="2"/>
    <b v="0"/>
    <s v="food/food trucks"/>
    <m/>
    <m/>
    <x v="7"/>
    <x v="19"/>
  </r>
  <r>
    <n v="10000"/>
    <n v="0"/>
    <x v="2"/>
    <x v="0"/>
    <s v="USD"/>
    <n v="1456608943"/>
    <n v="1454016943"/>
    <b v="0"/>
    <n v="0"/>
    <b v="0"/>
    <s v="food/food trucks"/>
    <m/>
    <m/>
    <x v="7"/>
    <x v="19"/>
  </r>
  <r>
    <n v="20000"/>
    <n v="26"/>
    <x v="2"/>
    <x v="0"/>
    <s v="USD"/>
    <n v="1438662474"/>
    <n v="1435206474"/>
    <b v="0"/>
    <n v="2"/>
    <b v="0"/>
    <s v="food/food trucks"/>
    <m/>
    <m/>
    <x v="7"/>
    <x v="19"/>
  </r>
  <r>
    <n v="250000"/>
    <n v="1224"/>
    <x v="2"/>
    <x v="11"/>
    <s v="SEK"/>
    <n v="1444027186"/>
    <n v="1441435186"/>
    <b v="0"/>
    <n v="4"/>
    <b v="0"/>
    <s v="food/food trucks"/>
    <m/>
    <m/>
    <x v="7"/>
    <x v="19"/>
  </r>
  <r>
    <n v="117000"/>
    <n v="45"/>
    <x v="2"/>
    <x v="5"/>
    <s v="CAD"/>
    <n v="1454078770"/>
    <n v="1448894770"/>
    <b v="0"/>
    <n v="2"/>
    <b v="0"/>
    <s v="food/food trucks"/>
    <m/>
    <m/>
    <x v="7"/>
    <x v="19"/>
  </r>
  <r>
    <n v="8000"/>
    <n v="0"/>
    <x v="2"/>
    <x v="0"/>
    <s v="USD"/>
    <n v="1426615200"/>
    <n v="1422400188"/>
    <b v="0"/>
    <n v="0"/>
    <b v="0"/>
    <s v="food/food trucks"/>
    <m/>
    <m/>
    <x v="7"/>
    <x v="19"/>
  </r>
  <r>
    <n v="15000"/>
    <n v="50"/>
    <x v="2"/>
    <x v="0"/>
    <s v="USD"/>
    <n v="1449529062"/>
    <n v="1444341462"/>
    <b v="0"/>
    <n v="1"/>
    <b v="0"/>
    <s v="food/food trucks"/>
    <m/>
    <m/>
    <x v="7"/>
    <x v="19"/>
  </r>
  <r>
    <n v="10000"/>
    <n v="0"/>
    <x v="2"/>
    <x v="0"/>
    <s v="USD"/>
    <n v="1445197129"/>
    <n v="1442605129"/>
    <b v="0"/>
    <n v="0"/>
    <b v="0"/>
    <s v="food/food trucks"/>
    <m/>
    <m/>
    <x v="7"/>
    <x v="19"/>
  </r>
  <r>
    <n v="5000"/>
    <n v="10"/>
    <x v="2"/>
    <x v="18"/>
    <s v="EUR"/>
    <n v="1455399313"/>
    <n v="1452807313"/>
    <b v="0"/>
    <n v="2"/>
    <b v="0"/>
    <s v="food/food trucks"/>
    <m/>
    <m/>
    <x v="7"/>
    <x v="19"/>
  </r>
  <r>
    <n v="7500"/>
    <n v="8091"/>
    <x v="0"/>
    <x v="0"/>
    <s v="USD"/>
    <n v="1437627540"/>
    <n v="1435806054"/>
    <b v="0"/>
    <n v="109"/>
    <b v="1"/>
    <s v="food/small batch"/>
    <m/>
    <m/>
    <x v="7"/>
    <x v="33"/>
  </r>
  <r>
    <n v="24000"/>
    <n v="30226"/>
    <x v="0"/>
    <x v="0"/>
    <s v="USD"/>
    <n v="1426777228"/>
    <n v="1424188828"/>
    <b v="0"/>
    <n v="372"/>
    <b v="1"/>
    <s v="food/small batch"/>
    <m/>
    <m/>
    <x v="7"/>
    <x v="33"/>
  </r>
  <r>
    <n v="20000"/>
    <n v="40502.99"/>
    <x v="0"/>
    <x v="0"/>
    <s v="USD"/>
    <n v="1408114822"/>
    <n v="1405522822"/>
    <b v="0"/>
    <n v="311"/>
    <b v="1"/>
    <s v="food/small batch"/>
    <m/>
    <m/>
    <x v="7"/>
    <x v="33"/>
  </r>
  <r>
    <n v="3000"/>
    <n v="3258"/>
    <x v="0"/>
    <x v="0"/>
    <s v="USD"/>
    <n v="1464199591"/>
    <n v="1461607591"/>
    <b v="0"/>
    <n v="61"/>
    <b v="1"/>
    <s v="food/small batch"/>
    <m/>
    <m/>
    <x v="7"/>
    <x v="33"/>
  </r>
  <r>
    <n v="5000"/>
    <n v="8640"/>
    <x v="0"/>
    <x v="0"/>
    <s v="USD"/>
    <n v="1443242021"/>
    <n v="1440650021"/>
    <b v="0"/>
    <n v="115"/>
    <b v="1"/>
    <s v="food/small batch"/>
    <m/>
    <m/>
    <x v="7"/>
    <x v="33"/>
  </r>
  <r>
    <n v="5000"/>
    <n v="8399"/>
    <x v="0"/>
    <x v="0"/>
    <s v="USD"/>
    <n v="1480174071"/>
    <n v="1477578471"/>
    <b v="0"/>
    <n v="111"/>
    <b v="1"/>
    <s v="food/small batch"/>
    <m/>
    <m/>
    <x v="7"/>
    <x v="33"/>
  </r>
  <r>
    <n v="2500"/>
    <n v="10680"/>
    <x v="0"/>
    <x v="0"/>
    <s v="USD"/>
    <n v="1478923200"/>
    <n v="1476184593"/>
    <b v="0"/>
    <n v="337"/>
    <b v="1"/>
    <s v="food/small batch"/>
    <m/>
    <m/>
    <x v="7"/>
    <x v="33"/>
  </r>
  <r>
    <n v="400"/>
    <n v="430"/>
    <x v="0"/>
    <x v="0"/>
    <s v="USD"/>
    <n v="1472621760"/>
    <n v="1472110513"/>
    <b v="0"/>
    <n v="9"/>
    <b v="1"/>
    <s v="food/small batch"/>
    <m/>
    <m/>
    <x v="7"/>
    <x v="33"/>
  </r>
  <r>
    <n v="10000"/>
    <n v="10800"/>
    <x v="0"/>
    <x v="0"/>
    <s v="USD"/>
    <n v="1417321515"/>
    <n v="1414725915"/>
    <b v="0"/>
    <n v="120"/>
    <b v="1"/>
    <s v="food/small batch"/>
    <m/>
    <m/>
    <x v="7"/>
    <x v="33"/>
  </r>
  <r>
    <n v="15000"/>
    <n v="15230.03"/>
    <x v="0"/>
    <x v="0"/>
    <s v="USD"/>
    <n v="1414465860"/>
    <n v="1411177456"/>
    <b v="0"/>
    <n v="102"/>
    <b v="1"/>
    <s v="food/small batch"/>
    <m/>
    <m/>
    <x v="7"/>
    <x v="33"/>
  </r>
  <r>
    <n v="10000"/>
    <n v="11545"/>
    <x v="0"/>
    <x v="0"/>
    <s v="USD"/>
    <n v="1488750490"/>
    <n v="1487022490"/>
    <b v="0"/>
    <n v="186"/>
    <b v="1"/>
    <s v="food/small batch"/>
    <m/>
    <m/>
    <x v="7"/>
    <x v="33"/>
  </r>
  <r>
    <n v="600"/>
    <n v="801"/>
    <x v="0"/>
    <x v="0"/>
    <s v="USD"/>
    <n v="1451430000"/>
    <n v="1448914500"/>
    <b v="0"/>
    <n v="15"/>
    <b v="1"/>
    <s v="food/small batch"/>
    <m/>
    <m/>
    <x v="7"/>
    <x v="33"/>
  </r>
  <r>
    <n v="3000"/>
    <n v="4641"/>
    <x v="0"/>
    <x v="0"/>
    <s v="USD"/>
    <n v="1486053409"/>
    <n v="1483461409"/>
    <b v="0"/>
    <n v="67"/>
    <b v="1"/>
    <s v="food/small batch"/>
    <m/>
    <m/>
    <x v="7"/>
    <x v="33"/>
  </r>
  <r>
    <n v="35000"/>
    <n v="35296"/>
    <x v="0"/>
    <x v="0"/>
    <s v="USD"/>
    <n v="1489207808"/>
    <n v="1486183808"/>
    <b v="0"/>
    <n v="130"/>
    <b v="1"/>
    <s v="food/small batch"/>
    <m/>
    <m/>
    <x v="7"/>
    <x v="33"/>
  </r>
  <r>
    <n v="300"/>
    <n v="546"/>
    <x v="0"/>
    <x v="0"/>
    <s v="USD"/>
    <n v="1461177950"/>
    <n v="1458758750"/>
    <b v="0"/>
    <n v="16"/>
    <b v="1"/>
    <s v="food/small batch"/>
    <m/>
    <m/>
    <x v="7"/>
    <x v="33"/>
  </r>
  <r>
    <n v="1500"/>
    <n v="2713"/>
    <x v="0"/>
    <x v="0"/>
    <s v="USD"/>
    <n v="1488063839"/>
    <n v="1485471839"/>
    <b v="0"/>
    <n v="67"/>
    <b v="1"/>
    <s v="food/small batch"/>
    <m/>
    <m/>
    <x v="7"/>
    <x v="33"/>
  </r>
  <r>
    <n v="23000"/>
    <n v="23530"/>
    <x v="0"/>
    <x v="0"/>
    <s v="USD"/>
    <n v="1458826056"/>
    <n v="1456237656"/>
    <b v="0"/>
    <n v="124"/>
    <b v="1"/>
    <s v="food/small batch"/>
    <m/>
    <m/>
    <x v="7"/>
    <x v="33"/>
  </r>
  <r>
    <n v="5000"/>
    <n v="5509"/>
    <x v="0"/>
    <x v="0"/>
    <s v="USD"/>
    <n v="1465498800"/>
    <n v="1462481718"/>
    <b v="0"/>
    <n v="80"/>
    <b v="1"/>
    <s v="food/small batch"/>
    <m/>
    <m/>
    <x v="7"/>
    <x v="33"/>
  </r>
  <r>
    <n v="30000"/>
    <n v="30675"/>
    <x v="0"/>
    <x v="0"/>
    <s v="USD"/>
    <n v="1458742685"/>
    <n v="1454858285"/>
    <b v="0"/>
    <n v="282"/>
    <b v="1"/>
    <s v="food/small batch"/>
    <m/>
    <m/>
    <x v="7"/>
    <x v="33"/>
  </r>
  <r>
    <n v="8500"/>
    <n v="8567"/>
    <x v="0"/>
    <x v="0"/>
    <s v="USD"/>
    <n v="1483417020"/>
    <n v="1480480167"/>
    <b v="0"/>
    <n v="68"/>
    <b v="1"/>
    <s v="food/small batch"/>
    <m/>
    <m/>
    <x v="7"/>
    <x v="33"/>
  </r>
  <r>
    <n v="7500"/>
    <n v="7785"/>
    <x v="0"/>
    <x v="0"/>
    <s v="USD"/>
    <n v="1317438000"/>
    <n v="1314577097"/>
    <b v="0"/>
    <n v="86"/>
    <b v="1"/>
    <s v="music/indie rock"/>
    <m/>
    <m/>
    <x v="4"/>
    <x v="14"/>
  </r>
  <r>
    <n v="3000"/>
    <n v="3321.25"/>
    <x v="0"/>
    <x v="0"/>
    <s v="USD"/>
    <n v="1342672096"/>
    <n v="1340944096"/>
    <b v="0"/>
    <n v="115"/>
    <b v="1"/>
    <s v="music/indie rock"/>
    <m/>
    <m/>
    <x v="4"/>
    <x v="14"/>
  </r>
  <r>
    <n v="2000"/>
    <n v="2325"/>
    <x v="0"/>
    <x v="0"/>
    <s v="USD"/>
    <n v="1366138800"/>
    <n v="1362710425"/>
    <b v="0"/>
    <n v="75"/>
    <b v="1"/>
    <s v="music/indie rock"/>
    <m/>
    <m/>
    <x v="4"/>
    <x v="14"/>
  </r>
  <r>
    <n v="2000"/>
    <n v="2222"/>
    <x v="0"/>
    <x v="5"/>
    <s v="CAD"/>
    <n v="1443641340"/>
    <n v="1441143397"/>
    <b v="0"/>
    <n v="43"/>
    <b v="1"/>
    <s v="music/indie rock"/>
    <m/>
    <m/>
    <x v="4"/>
    <x v="14"/>
  </r>
  <r>
    <n v="700"/>
    <n v="1261"/>
    <x v="0"/>
    <x v="0"/>
    <s v="USD"/>
    <n v="1348420548"/>
    <n v="1345828548"/>
    <b v="0"/>
    <n v="48"/>
    <b v="1"/>
    <s v="music/indie rock"/>
    <m/>
    <m/>
    <x v="4"/>
    <x v="14"/>
  </r>
  <r>
    <n v="2500"/>
    <n v="2500"/>
    <x v="0"/>
    <x v="0"/>
    <s v="USD"/>
    <n v="1368066453"/>
    <n v="1365474453"/>
    <b v="0"/>
    <n v="52"/>
    <b v="1"/>
    <s v="music/indie rock"/>
    <m/>
    <m/>
    <x v="4"/>
    <x v="14"/>
  </r>
  <r>
    <n v="1000"/>
    <n v="1185"/>
    <x v="0"/>
    <x v="0"/>
    <s v="USD"/>
    <n v="1336669200"/>
    <n v="1335473931"/>
    <b v="0"/>
    <n v="43"/>
    <b v="1"/>
    <s v="music/indie rock"/>
    <m/>
    <m/>
    <x v="4"/>
    <x v="14"/>
  </r>
  <r>
    <n v="2000"/>
    <n v="2144.34"/>
    <x v="0"/>
    <x v="0"/>
    <s v="USD"/>
    <n v="1351400400"/>
    <n v="1348285321"/>
    <b v="0"/>
    <n v="58"/>
    <b v="1"/>
    <s v="music/indie rock"/>
    <m/>
    <m/>
    <x v="4"/>
    <x v="14"/>
  </r>
  <r>
    <n v="1200"/>
    <n v="1364"/>
    <x v="0"/>
    <x v="0"/>
    <s v="USD"/>
    <n v="1297160329"/>
    <n v="1295000329"/>
    <b v="0"/>
    <n v="47"/>
    <b v="1"/>
    <s v="music/indie rock"/>
    <m/>
    <m/>
    <x v="4"/>
    <x v="14"/>
  </r>
  <r>
    <n v="1000"/>
    <n v="1031.6400000000001"/>
    <x v="0"/>
    <x v="0"/>
    <s v="USD"/>
    <n v="1337824055"/>
    <n v="1335232055"/>
    <b v="0"/>
    <n v="36"/>
    <b v="1"/>
    <s v="music/indie rock"/>
    <m/>
    <m/>
    <x v="4"/>
    <x v="14"/>
  </r>
  <r>
    <n v="500"/>
    <n v="640"/>
    <x v="0"/>
    <x v="0"/>
    <s v="USD"/>
    <n v="1327535392"/>
    <n v="1324079392"/>
    <b v="0"/>
    <n v="17"/>
    <b v="1"/>
    <s v="music/indie rock"/>
    <m/>
    <m/>
    <x v="4"/>
    <x v="14"/>
  </r>
  <r>
    <n v="7500"/>
    <n v="10182.02"/>
    <x v="0"/>
    <x v="0"/>
    <s v="USD"/>
    <n v="1283562180"/>
    <n v="1277433980"/>
    <b v="0"/>
    <n v="104"/>
    <b v="1"/>
    <s v="music/indie rock"/>
    <m/>
    <m/>
    <x v="4"/>
    <x v="14"/>
  </r>
  <r>
    <n v="2000"/>
    <n v="2000"/>
    <x v="0"/>
    <x v="0"/>
    <s v="USD"/>
    <n v="1352573869"/>
    <n v="1349978269"/>
    <b v="0"/>
    <n v="47"/>
    <b v="1"/>
    <s v="music/indie rock"/>
    <m/>
    <m/>
    <x v="4"/>
    <x v="14"/>
  </r>
  <r>
    <n v="5000"/>
    <n v="5000.18"/>
    <x v="0"/>
    <x v="0"/>
    <s v="USD"/>
    <n v="1286756176"/>
    <n v="1282868176"/>
    <b v="0"/>
    <n v="38"/>
    <b v="1"/>
    <s v="music/indie rock"/>
    <m/>
    <m/>
    <x v="4"/>
    <x v="14"/>
  </r>
  <r>
    <n v="2500"/>
    <n v="2618"/>
    <x v="0"/>
    <x v="0"/>
    <s v="USD"/>
    <n v="1278799200"/>
    <n v="1273647255"/>
    <b v="0"/>
    <n v="81"/>
    <b v="1"/>
    <s v="music/indie rock"/>
    <m/>
    <m/>
    <x v="4"/>
    <x v="14"/>
  </r>
  <r>
    <n v="3200"/>
    <n v="3360.72"/>
    <x v="0"/>
    <x v="0"/>
    <s v="USD"/>
    <n v="1415004770"/>
    <n v="1412149970"/>
    <b v="0"/>
    <n v="55"/>
    <b v="1"/>
    <s v="music/indie rock"/>
    <m/>
    <m/>
    <x v="4"/>
    <x v="14"/>
  </r>
  <r>
    <n v="750"/>
    <n v="1285"/>
    <x v="0"/>
    <x v="0"/>
    <s v="USD"/>
    <n v="1344789345"/>
    <n v="1340901345"/>
    <b v="0"/>
    <n v="41"/>
    <b v="1"/>
    <s v="music/indie rock"/>
    <m/>
    <m/>
    <x v="4"/>
    <x v="14"/>
  </r>
  <r>
    <n v="8000"/>
    <n v="10200"/>
    <x v="0"/>
    <x v="0"/>
    <s v="USD"/>
    <n v="1358117313"/>
    <n v="1355525313"/>
    <b v="0"/>
    <n v="79"/>
    <b v="1"/>
    <s v="music/indie rock"/>
    <m/>
    <m/>
    <x v="4"/>
    <x v="14"/>
  </r>
  <r>
    <n v="300"/>
    <n v="400.33"/>
    <x v="0"/>
    <x v="0"/>
    <s v="USD"/>
    <n v="1343440800"/>
    <n v="1342545994"/>
    <b v="0"/>
    <n v="16"/>
    <b v="1"/>
    <s v="music/indie rock"/>
    <m/>
    <m/>
    <x v="4"/>
    <x v="14"/>
  </r>
  <r>
    <n v="2000"/>
    <n v="2000"/>
    <x v="0"/>
    <x v="0"/>
    <s v="USD"/>
    <n v="1444516084"/>
    <n v="1439332084"/>
    <b v="0"/>
    <n v="8"/>
    <b v="1"/>
    <s v="music/indie rock"/>
    <m/>
    <m/>
    <x v="4"/>
    <x v="14"/>
  </r>
  <r>
    <n v="4000"/>
    <n v="4516.4399999999996"/>
    <x v="0"/>
    <x v="0"/>
    <s v="USD"/>
    <n v="1335799808"/>
    <n v="1333207808"/>
    <b v="0"/>
    <n v="95"/>
    <b v="1"/>
    <s v="music/indie rock"/>
    <m/>
    <m/>
    <x v="4"/>
    <x v="14"/>
  </r>
  <r>
    <n v="1000"/>
    <n v="1001"/>
    <x v="0"/>
    <x v="0"/>
    <s v="USD"/>
    <n v="1312224383"/>
    <n v="1308336383"/>
    <b v="0"/>
    <n v="25"/>
    <b v="1"/>
    <s v="music/indie rock"/>
    <m/>
    <m/>
    <x v="4"/>
    <x v="14"/>
  </r>
  <r>
    <n v="1100"/>
    <n v="1251"/>
    <x v="0"/>
    <x v="0"/>
    <s v="USD"/>
    <n v="1335891603"/>
    <n v="1330711203"/>
    <b v="0"/>
    <n v="19"/>
    <b v="1"/>
    <s v="music/indie rock"/>
    <m/>
    <m/>
    <x v="4"/>
    <x v="14"/>
  </r>
  <r>
    <n v="3500"/>
    <n v="4176.1099999999997"/>
    <x v="0"/>
    <x v="0"/>
    <s v="USD"/>
    <n v="1316124003"/>
    <n v="1313532003"/>
    <b v="0"/>
    <n v="90"/>
    <b v="1"/>
    <s v="music/indie rock"/>
    <m/>
    <m/>
    <x v="4"/>
    <x v="14"/>
  </r>
  <r>
    <n v="2000"/>
    <n v="2065"/>
    <x v="0"/>
    <x v="0"/>
    <s v="USD"/>
    <n v="1318463879"/>
    <n v="1315439879"/>
    <b v="0"/>
    <n v="41"/>
    <b v="1"/>
    <s v="music/indie rock"/>
    <m/>
    <m/>
    <x v="4"/>
    <x v="14"/>
  </r>
  <r>
    <n v="300"/>
    <n v="797"/>
    <x v="0"/>
    <x v="0"/>
    <s v="USD"/>
    <n v="1335113976"/>
    <n v="1332521976"/>
    <b v="0"/>
    <n v="30"/>
    <b v="1"/>
    <s v="music/indie rock"/>
    <m/>
    <m/>
    <x v="4"/>
    <x v="14"/>
  </r>
  <r>
    <n v="1500"/>
    <n v="1500.76"/>
    <x v="0"/>
    <x v="0"/>
    <s v="USD"/>
    <n v="1338083997"/>
    <n v="1335491997"/>
    <b v="0"/>
    <n v="38"/>
    <b v="1"/>
    <s v="music/indie rock"/>
    <m/>
    <m/>
    <x v="4"/>
    <x v="14"/>
  </r>
  <r>
    <n v="3000"/>
    <n v="3201"/>
    <x v="0"/>
    <x v="0"/>
    <s v="USD"/>
    <n v="1321459908"/>
    <n v="1318864308"/>
    <b v="0"/>
    <n v="65"/>
    <b v="1"/>
    <s v="music/indie rock"/>
    <m/>
    <m/>
    <x v="4"/>
    <x v="14"/>
  </r>
  <r>
    <n v="3500"/>
    <n v="4678.5"/>
    <x v="0"/>
    <x v="0"/>
    <s v="USD"/>
    <n v="1368117239"/>
    <n v="1365525239"/>
    <b v="0"/>
    <n v="75"/>
    <b v="1"/>
    <s v="music/indie rock"/>
    <m/>
    <m/>
    <x v="4"/>
    <x v="14"/>
  </r>
  <r>
    <n v="500"/>
    <n v="607"/>
    <x v="0"/>
    <x v="0"/>
    <s v="USD"/>
    <n v="1340429276"/>
    <n v="1335245276"/>
    <b v="0"/>
    <n v="16"/>
    <b v="1"/>
    <s v="music/indie rock"/>
    <m/>
    <m/>
    <x v="4"/>
    <x v="14"/>
  </r>
  <r>
    <n v="500"/>
    <n v="516"/>
    <x v="0"/>
    <x v="0"/>
    <s v="USD"/>
    <n v="1295142660"/>
    <n v="1293739714"/>
    <b v="0"/>
    <n v="10"/>
    <b v="1"/>
    <s v="music/indie rock"/>
    <m/>
    <m/>
    <x v="4"/>
    <x v="14"/>
  </r>
  <r>
    <n v="600"/>
    <n v="750"/>
    <x v="0"/>
    <x v="0"/>
    <s v="USD"/>
    <n v="1339840740"/>
    <n v="1335397188"/>
    <b v="0"/>
    <n v="27"/>
    <b v="1"/>
    <s v="music/indie rock"/>
    <m/>
    <m/>
    <x v="4"/>
    <x v="14"/>
  </r>
  <r>
    <n v="20000"/>
    <n v="25740"/>
    <x v="0"/>
    <x v="0"/>
    <s v="USD"/>
    <n v="1367208140"/>
    <n v="1363320140"/>
    <b v="0"/>
    <n v="259"/>
    <b v="1"/>
    <s v="music/indie rock"/>
    <m/>
    <m/>
    <x v="4"/>
    <x v="14"/>
  </r>
  <r>
    <n v="1500"/>
    <n v="1515.08"/>
    <x v="0"/>
    <x v="0"/>
    <s v="USD"/>
    <n v="1337786944"/>
    <n v="1335194944"/>
    <b v="0"/>
    <n v="39"/>
    <b v="1"/>
    <s v="music/indie rock"/>
    <m/>
    <m/>
    <x v="4"/>
    <x v="14"/>
  </r>
  <r>
    <n v="1500"/>
    <n v="1913.05"/>
    <x v="0"/>
    <x v="0"/>
    <s v="USD"/>
    <n v="1339022575"/>
    <n v="1336430575"/>
    <b v="0"/>
    <n v="42"/>
    <b v="1"/>
    <s v="music/indie rock"/>
    <m/>
    <m/>
    <x v="4"/>
    <x v="14"/>
  </r>
  <r>
    <n v="6000"/>
    <n v="6000"/>
    <x v="0"/>
    <x v="0"/>
    <s v="USD"/>
    <n v="1364597692"/>
    <n v="1361577292"/>
    <b v="0"/>
    <n v="10"/>
    <b v="1"/>
    <s v="music/indie rock"/>
    <m/>
    <m/>
    <x v="4"/>
    <x v="14"/>
  </r>
  <r>
    <n v="4000"/>
    <n v="4510.8599999999997"/>
    <x v="0"/>
    <x v="0"/>
    <s v="USD"/>
    <n v="1312578338"/>
    <n v="1309986338"/>
    <b v="0"/>
    <n v="56"/>
    <b v="1"/>
    <s v="music/indie rock"/>
    <m/>
    <m/>
    <x v="4"/>
    <x v="14"/>
  </r>
  <r>
    <n v="1000"/>
    <n v="1056"/>
    <x v="0"/>
    <x v="0"/>
    <s v="USD"/>
    <n v="1422400387"/>
    <n v="1421190787"/>
    <b v="0"/>
    <n v="20"/>
    <b v="1"/>
    <s v="music/indie rock"/>
    <m/>
    <m/>
    <x v="4"/>
    <x v="14"/>
  </r>
  <r>
    <n v="4000"/>
    <n v="8105"/>
    <x v="0"/>
    <x v="0"/>
    <s v="USD"/>
    <n v="1356976800"/>
    <n v="1352820837"/>
    <b v="0"/>
    <n v="170"/>
    <b v="1"/>
    <s v="music/indie rock"/>
    <m/>
    <m/>
    <x v="4"/>
    <x v="14"/>
  </r>
  <r>
    <n v="600"/>
    <n v="680"/>
    <x v="0"/>
    <x v="0"/>
    <s v="USD"/>
    <n v="1340476375"/>
    <n v="1337884375"/>
    <b v="0"/>
    <n v="29"/>
    <b v="1"/>
    <s v="music/indie rock"/>
    <m/>
    <m/>
    <x v="4"/>
    <x v="14"/>
  </r>
  <r>
    <n v="11000"/>
    <n v="281"/>
    <x v="2"/>
    <x v="5"/>
    <s v="CAD"/>
    <n v="1443379104"/>
    <n v="1440787104"/>
    <b v="0"/>
    <n v="7"/>
    <b v="0"/>
    <s v="food/restaurants"/>
    <m/>
    <m/>
    <x v="7"/>
    <x v="34"/>
  </r>
  <r>
    <n v="110000"/>
    <n v="86"/>
    <x v="2"/>
    <x v="0"/>
    <s v="USD"/>
    <n v="1411328918"/>
    <n v="1407440918"/>
    <b v="0"/>
    <n v="5"/>
    <b v="0"/>
    <s v="food/restaurants"/>
    <m/>
    <m/>
    <x v="7"/>
    <x v="34"/>
  </r>
  <r>
    <n v="10000"/>
    <n v="0"/>
    <x v="2"/>
    <x v="0"/>
    <s v="USD"/>
    <n v="1465333560"/>
    <n v="1462743308"/>
    <b v="0"/>
    <n v="0"/>
    <b v="0"/>
    <s v="food/restaurants"/>
    <m/>
    <m/>
    <x v="7"/>
    <x v="34"/>
  </r>
  <r>
    <n v="35000"/>
    <n v="0"/>
    <x v="2"/>
    <x v="0"/>
    <s v="USD"/>
    <n v="1416014534"/>
    <n v="1413418934"/>
    <b v="0"/>
    <n v="0"/>
    <b v="0"/>
    <s v="food/restaurants"/>
    <m/>
    <m/>
    <x v="7"/>
    <x v="34"/>
  </r>
  <r>
    <n v="7000"/>
    <n v="0"/>
    <x v="2"/>
    <x v="0"/>
    <s v="USD"/>
    <n v="1426292416"/>
    <n v="1423704016"/>
    <b v="0"/>
    <n v="0"/>
    <b v="0"/>
    <s v="food/restaurants"/>
    <m/>
    <m/>
    <x v="7"/>
    <x v="34"/>
  </r>
  <r>
    <n v="5000"/>
    <n v="30"/>
    <x v="2"/>
    <x v="1"/>
    <s v="GBP"/>
    <n v="1443906000"/>
    <n v="1441955269"/>
    <b v="0"/>
    <n v="2"/>
    <b v="0"/>
    <s v="food/restaurants"/>
    <m/>
    <m/>
    <x v="7"/>
    <x v="34"/>
  </r>
  <r>
    <n v="42850"/>
    <n v="0"/>
    <x v="2"/>
    <x v="0"/>
    <s v="USD"/>
    <n v="1431308704"/>
    <n v="1428716704"/>
    <b v="0"/>
    <n v="0"/>
    <b v="0"/>
    <s v="food/restaurants"/>
    <m/>
    <m/>
    <x v="7"/>
    <x v="34"/>
  </r>
  <r>
    <n v="20000"/>
    <n v="0"/>
    <x v="2"/>
    <x v="0"/>
    <s v="USD"/>
    <n v="1408056634"/>
    <n v="1405464634"/>
    <b v="0"/>
    <n v="0"/>
    <b v="0"/>
    <s v="food/restaurants"/>
    <m/>
    <m/>
    <x v="7"/>
    <x v="34"/>
  </r>
  <r>
    <n v="95000"/>
    <n v="1000"/>
    <x v="2"/>
    <x v="1"/>
    <s v="GBP"/>
    <n v="1429554349"/>
    <n v="1424719549"/>
    <b v="0"/>
    <n v="28"/>
    <b v="0"/>
    <s v="food/restaurants"/>
    <m/>
    <m/>
    <x v="7"/>
    <x v="34"/>
  </r>
  <r>
    <n v="50000"/>
    <n v="75"/>
    <x v="2"/>
    <x v="0"/>
    <s v="USD"/>
    <n v="1431647772"/>
    <n v="1426463772"/>
    <b v="0"/>
    <n v="2"/>
    <b v="0"/>
    <s v="food/restaurants"/>
    <m/>
    <m/>
    <x v="7"/>
    <x v="34"/>
  </r>
  <r>
    <n v="100000"/>
    <n v="0"/>
    <x v="2"/>
    <x v="1"/>
    <s v="GBP"/>
    <n v="1454323413"/>
    <n v="1451731413"/>
    <b v="0"/>
    <n v="0"/>
    <b v="0"/>
    <s v="food/restaurants"/>
    <m/>
    <m/>
    <x v="7"/>
    <x v="34"/>
  </r>
  <r>
    <n v="1150"/>
    <n v="0"/>
    <x v="2"/>
    <x v="0"/>
    <s v="USD"/>
    <n v="1418504561"/>
    <n v="1417208561"/>
    <b v="0"/>
    <n v="0"/>
    <b v="0"/>
    <s v="food/restaurants"/>
    <m/>
    <m/>
    <x v="7"/>
    <x v="34"/>
  </r>
  <r>
    <n v="180000"/>
    <n v="0"/>
    <x v="2"/>
    <x v="12"/>
    <s v="EUR"/>
    <n v="1488067789"/>
    <n v="1482883789"/>
    <b v="0"/>
    <n v="0"/>
    <b v="0"/>
    <s v="food/restaurants"/>
    <m/>
    <m/>
    <x v="7"/>
    <x v="34"/>
  </r>
  <r>
    <n v="12000"/>
    <n v="210"/>
    <x v="2"/>
    <x v="0"/>
    <s v="USD"/>
    <n v="1408526477"/>
    <n v="1407057677"/>
    <b v="0"/>
    <n v="4"/>
    <b v="0"/>
    <s v="food/restaurants"/>
    <m/>
    <m/>
    <x v="7"/>
    <x v="34"/>
  </r>
  <r>
    <n v="5000"/>
    <n v="930"/>
    <x v="2"/>
    <x v="0"/>
    <s v="USD"/>
    <n v="1424635753"/>
    <n v="1422043753"/>
    <b v="0"/>
    <n v="12"/>
    <b v="0"/>
    <s v="food/restaurants"/>
    <m/>
    <m/>
    <x v="7"/>
    <x v="34"/>
  </r>
  <r>
    <n v="22000"/>
    <n v="0"/>
    <x v="2"/>
    <x v="0"/>
    <s v="USD"/>
    <n v="1417279252"/>
    <n v="1414683652"/>
    <b v="0"/>
    <n v="0"/>
    <b v="0"/>
    <s v="food/restaurants"/>
    <m/>
    <m/>
    <x v="7"/>
    <x v="34"/>
  </r>
  <r>
    <n v="18000"/>
    <n v="1767"/>
    <x v="2"/>
    <x v="5"/>
    <s v="CAD"/>
    <n v="1426788930"/>
    <n v="1424200530"/>
    <b v="0"/>
    <n v="33"/>
    <b v="0"/>
    <s v="food/restaurants"/>
    <m/>
    <m/>
    <x v="7"/>
    <x v="34"/>
  </r>
  <r>
    <n v="5000"/>
    <n v="0"/>
    <x v="2"/>
    <x v="0"/>
    <s v="USD"/>
    <n v="1415899228"/>
    <n v="1413303628"/>
    <b v="0"/>
    <n v="0"/>
    <b v="0"/>
    <s v="food/restaurants"/>
    <m/>
    <m/>
    <x v="7"/>
    <x v="34"/>
  </r>
  <r>
    <n v="150000"/>
    <n v="65"/>
    <x v="2"/>
    <x v="0"/>
    <s v="USD"/>
    <n v="1405741404"/>
    <n v="1403149404"/>
    <b v="0"/>
    <n v="4"/>
    <b v="0"/>
    <s v="food/restaurants"/>
    <m/>
    <m/>
    <x v="7"/>
    <x v="34"/>
  </r>
  <r>
    <n v="100000"/>
    <n v="0"/>
    <x v="2"/>
    <x v="0"/>
    <s v="USD"/>
    <n v="1476559260"/>
    <n v="1472567085"/>
    <b v="0"/>
    <n v="0"/>
    <b v="0"/>
    <s v="food/restaurants"/>
    <m/>
    <m/>
    <x v="7"/>
    <x v="34"/>
  </r>
  <r>
    <n v="12500"/>
    <n v="13685.99"/>
    <x v="0"/>
    <x v="0"/>
    <s v="USD"/>
    <n v="1444778021"/>
    <n v="1442963621"/>
    <b v="0"/>
    <n v="132"/>
    <b v="1"/>
    <s v="music/classical music"/>
    <m/>
    <m/>
    <x v="4"/>
    <x v="35"/>
  </r>
  <r>
    <n v="5000"/>
    <n v="5000"/>
    <x v="0"/>
    <x v="0"/>
    <s v="USD"/>
    <n v="1461336720"/>
    <n v="1459431960"/>
    <b v="0"/>
    <n v="27"/>
    <b v="1"/>
    <s v="music/classical music"/>
    <m/>
    <m/>
    <x v="4"/>
    <x v="35"/>
  </r>
  <r>
    <n v="900"/>
    <n v="1408"/>
    <x v="0"/>
    <x v="0"/>
    <s v="USD"/>
    <n v="1416270292"/>
    <n v="1413674692"/>
    <b v="0"/>
    <n v="26"/>
    <b v="1"/>
    <s v="music/classical music"/>
    <m/>
    <m/>
    <x v="4"/>
    <x v="35"/>
  </r>
  <r>
    <n v="7500"/>
    <n v="7620"/>
    <x v="0"/>
    <x v="0"/>
    <s v="USD"/>
    <n v="1419136200"/>
    <n v="1416338557"/>
    <b v="0"/>
    <n v="43"/>
    <b v="1"/>
    <s v="music/classical music"/>
    <m/>
    <m/>
    <x v="4"/>
    <x v="35"/>
  </r>
  <r>
    <n v="8000"/>
    <n v="8026"/>
    <x v="0"/>
    <x v="0"/>
    <s v="USD"/>
    <n v="1340914571"/>
    <n v="1338322571"/>
    <b v="0"/>
    <n v="80"/>
    <b v="1"/>
    <s v="music/classical music"/>
    <m/>
    <m/>
    <x v="4"/>
    <x v="35"/>
  </r>
  <r>
    <n v="4000"/>
    <n v="4518"/>
    <x v="0"/>
    <x v="0"/>
    <s v="USD"/>
    <n v="1418014740"/>
    <n v="1415585474"/>
    <b v="0"/>
    <n v="33"/>
    <b v="1"/>
    <s v="music/classical music"/>
    <m/>
    <m/>
    <x v="4"/>
    <x v="35"/>
  </r>
  <r>
    <n v="4000"/>
    <n v="4085"/>
    <x v="0"/>
    <x v="0"/>
    <s v="USD"/>
    <n v="1382068740"/>
    <n v="1380477691"/>
    <b v="0"/>
    <n v="71"/>
    <b v="1"/>
    <s v="music/classical music"/>
    <m/>
    <m/>
    <x v="4"/>
    <x v="35"/>
  </r>
  <r>
    <n v="4000"/>
    <n v="4289.99"/>
    <x v="0"/>
    <x v="1"/>
    <s v="GBP"/>
    <n v="1440068400"/>
    <n v="1438459303"/>
    <b v="0"/>
    <n v="81"/>
    <b v="1"/>
    <s v="music/classical music"/>
    <m/>
    <m/>
    <x v="4"/>
    <x v="35"/>
  </r>
  <r>
    <n v="6000"/>
    <n v="6257"/>
    <x v="0"/>
    <x v="0"/>
    <s v="USD"/>
    <n v="1332636975"/>
    <n v="1328752575"/>
    <b v="0"/>
    <n v="76"/>
    <b v="1"/>
    <s v="music/classical music"/>
    <m/>
    <m/>
    <x v="4"/>
    <x v="35"/>
  </r>
  <r>
    <n v="6500"/>
    <n v="6500"/>
    <x v="0"/>
    <x v="0"/>
    <s v="USD"/>
    <n v="1429505400"/>
    <n v="1426711505"/>
    <b v="0"/>
    <n v="48"/>
    <b v="1"/>
    <s v="music/classical music"/>
    <m/>
    <m/>
    <x v="4"/>
    <x v="35"/>
  </r>
  <r>
    <n v="4500"/>
    <n v="4518"/>
    <x v="0"/>
    <x v="0"/>
    <s v="USD"/>
    <n v="1439611140"/>
    <n v="1437668354"/>
    <b v="0"/>
    <n v="61"/>
    <b v="1"/>
    <s v="music/classical music"/>
    <m/>
    <m/>
    <x v="4"/>
    <x v="35"/>
  </r>
  <r>
    <n v="4000"/>
    <n v="5045"/>
    <x v="0"/>
    <x v="0"/>
    <s v="USD"/>
    <n v="1345148566"/>
    <n v="1342556566"/>
    <b v="0"/>
    <n v="60"/>
    <b v="1"/>
    <s v="music/classical music"/>
    <m/>
    <m/>
    <x v="4"/>
    <x v="35"/>
  </r>
  <r>
    <n v="7500"/>
    <n v="8300"/>
    <x v="0"/>
    <x v="0"/>
    <s v="USD"/>
    <n v="1362160868"/>
    <n v="1359568911"/>
    <b v="0"/>
    <n v="136"/>
    <b v="1"/>
    <s v="music/classical music"/>
    <m/>
    <m/>
    <x v="4"/>
    <x v="35"/>
  </r>
  <r>
    <n v="2000"/>
    <n v="2100"/>
    <x v="0"/>
    <x v="0"/>
    <s v="USD"/>
    <n v="1262325600"/>
    <n v="1257871712"/>
    <b v="0"/>
    <n v="14"/>
    <b v="1"/>
    <s v="music/classical music"/>
    <m/>
    <m/>
    <x v="4"/>
    <x v="35"/>
  </r>
  <r>
    <n v="20000"/>
    <n v="20755"/>
    <x v="0"/>
    <x v="0"/>
    <s v="USD"/>
    <n v="1417463945"/>
    <n v="1414781945"/>
    <b v="0"/>
    <n v="78"/>
    <b v="1"/>
    <s v="music/classical music"/>
    <m/>
    <m/>
    <x v="4"/>
    <x v="35"/>
  </r>
  <r>
    <n v="25"/>
    <n v="29"/>
    <x v="0"/>
    <x v="0"/>
    <s v="USD"/>
    <n v="1375151566"/>
    <n v="1373337166"/>
    <b v="0"/>
    <n v="4"/>
    <b v="1"/>
    <s v="music/classical music"/>
    <m/>
    <m/>
    <x v="4"/>
    <x v="35"/>
  </r>
  <r>
    <n v="1000"/>
    <n v="1100"/>
    <x v="0"/>
    <x v="0"/>
    <s v="USD"/>
    <n v="1312212855"/>
    <n v="1307028855"/>
    <b v="0"/>
    <n v="11"/>
    <b v="1"/>
    <s v="music/classical music"/>
    <m/>
    <m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m/>
    <m/>
    <x v="4"/>
    <x v="35"/>
  </r>
  <r>
    <n v="10000"/>
    <n v="10025"/>
    <x v="0"/>
    <x v="0"/>
    <s v="USD"/>
    <n v="1422913152"/>
    <n v="1417729152"/>
    <b v="0"/>
    <n v="59"/>
    <b v="1"/>
    <s v="music/classical music"/>
    <m/>
    <m/>
    <x v="4"/>
    <x v="35"/>
  </r>
  <r>
    <n v="2500"/>
    <n v="2585"/>
    <x v="0"/>
    <x v="0"/>
    <s v="USD"/>
    <n v="1319904721"/>
    <n v="1314720721"/>
    <b v="0"/>
    <n v="27"/>
    <b v="1"/>
    <s v="music/classical music"/>
    <m/>
    <m/>
    <x v="4"/>
    <x v="35"/>
  </r>
  <r>
    <n v="3500"/>
    <n v="3746"/>
    <x v="0"/>
    <x v="1"/>
    <s v="GBP"/>
    <n v="1380192418"/>
    <n v="1375008418"/>
    <b v="0"/>
    <n v="63"/>
    <b v="1"/>
    <s v="music/classical music"/>
    <m/>
    <m/>
    <x v="4"/>
    <x v="35"/>
  </r>
  <r>
    <n v="700"/>
    <n v="725"/>
    <x v="0"/>
    <x v="0"/>
    <s v="USD"/>
    <n v="1380599940"/>
    <n v="1377252857"/>
    <b v="0"/>
    <n v="13"/>
    <b v="1"/>
    <s v="music/classical music"/>
    <m/>
    <m/>
    <x v="4"/>
    <x v="35"/>
  </r>
  <r>
    <n v="250"/>
    <n v="391"/>
    <x v="0"/>
    <x v="0"/>
    <s v="USD"/>
    <n v="1293937200"/>
    <n v="1291257298"/>
    <b v="0"/>
    <n v="13"/>
    <b v="1"/>
    <s v="music/classical music"/>
    <m/>
    <m/>
    <x v="4"/>
    <x v="35"/>
  </r>
  <r>
    <n v="5000"/>
    <n v="5041"/>
    <x v="0"/>
    <x v="0"/>
    <s v="USD"/>
    <n v="1341750569"/>
    <n v="1339158569"/>
    <b v="0"/>
    <n v="57"/>
    <b v="1"/>
    <s v="music/classical music"/>
    <m/>
    <m/>
    <x v="4"/>
    <x v="35"/>
  </r>
  <r>
    <n v="2000"/>
    <n v="3906"/>
    <x v="0"/>
    <x v="0"/>
    <s v="USD"/>
    <n v="1424997000"/>
    <n v="1421983138"/>
    <b v="0"/>
    <n v="61"/>
    <b v="1"/>
    <s v="music/classical music"/>
    <m/>
    <m/>
    <x v="4"/>
    <x v="35"/>
  </r>
  <r>
    <n v="3500"/>
    <n v="3910"/>
    <x v="0"/>
    <x v="0"/>
    <s v="USD"/>
    <n v="1380949200"/>
    <n v="1378586179"/>
    <b v="0"/>
    <n v="65"/>
    <b v="1"/>
    <s v="music/classical music"/>
    <m/>
    <m/>
    <x v="4"/>
    <x v="35"/>
  </r>
  <r>
    <n v="5500"/>
    <n v="6592"/>
    <x v="0"/>
    <x v="0"/>
    <s v="USD"/>
    <n v="1333560803"/>
    <n v="1330972403"/>
    <b v="0"/>
    <n v="134"/>
    <b v="1"/>
    <s v="music/classical music"/>
    <m/>
    <m/>
    <x v="4"/>
    <x v="35"/>
  </r>
  <r>
    <n v="6000"/>
    <n v="6111"/>
    <x v="0"/>
    <x v="6"/>
    <s v="EUR"/>
    <n v="1475209620"/>
    <n v="1473087637"/>
    <b v="0"/>
    <n v="37"/>
    <b v="1"/>
    <s v="music/classical music"/>
    <m/>
    <m/>
    <x v="4"/>
    <x v="35"/>
  </r>
  <r>
    <n v="1570"/>
    <n v="1614"/>
    <x v="0"/>
    <x v="1"/>
    <s v="GBP"/>
    <n v="1370019600"/>
    <n v="1366999870"/>
    <b v="0"/>
    <n v="37"/>
    <b v="1"/>
    <s v="music/classical music"/>
    <m/>
    <m/>
    <x v="4"/>
    <x v="35"/>
  </r>
  <r>
    <n v="6500"/>
    <n v="6555"/>
    <x v="0"/>
    <x v="0"/>
    <s v="USD"/>
    <n v="1444276740"/>
    <n v="1439392406"/>
    <b v="0"/>
    <n v="150"/>
    <b v="1"/>
    <s v="music/classical music"/>
    <m/>
    <m/>
    <x v="4"/>
    <x v="35"/>
  </r>
  <r>
    <n v="3675"/>
    <n v="3775.5"/>
    <x v="0"/>
    <x v="0"/>
    <s v="USD"/>
    <n v="1332362880"/>
    <n v="1329890585"/>
    <b v="0"/>
    <n v="56"/>
    <b v="1"/>
    <s v="music/classical music"/>
    <m/>
    <m/>
    <x v="4"/>
    <x v="35"/>
  </r>
  <r>
    <n v="3000"/>
    <n v="3195"/>
    <x v="0"/>
    <x v="0"/>
    <s v="USD"/>
    <n v="1488741981"/>
    <n v="1486149981"/>
    <b v="0"/>
    <n v="18"/>
    <b v="1"/>
    <s v="music/classical music"/>
    <m/>
    <m/>
    <x v="4"/>
    <x v="35"/>
  </r>
  <r>
    <n v="1500"/>
    <n v="2333"/>
    <x v="0"/>
    <x v="0"/>
    <s v="USD"/>
    <n v="1348202807"/>
    <n v="1343018807"/>
    <b v="0"/>
    <n v="60"/>
    <b v="1"/>
    <s v="music/classical music"/>
    <m/>
    <m/>
    <x v="4"/>
    <x v="35"/>
  </r>
  <r>
    <n v="3000"/>
    <n v="3684"/>
    <x v="0"/>
    <x v="0"/>
    <s v="USD"/>
    <n v="1433131140"/>
    <n v="1430445163"/>
    <b v="0"/>
    <n v="67"/>
    <b v="1"/>
    <s v="music/classical music"/>
    <m/>
    <m/>
    <x v="4"/>
    <x v="35"/>
  </r>
  <r>
    <n v="2000"/>
    <n v="2147"/>
    <x v="0"/>
    <x v="0"/>
    <s v="USD"/>
    <n v="1338219793"/>
    <n v="1335541393"/>
    <b v="0"/>
    <n v="35"/>
    <b v="1"/>
    <s v="music/classical music"/>
    <m/>
    <m/>
    <x v="4"/>
    <x v="35"/>
  </r>
  <r>
    <n v="745"/>
    <n v="786"/>
    <x v="0"/>
    <x v="0"/>
    <s v="USD"/>
    <n v="1356392857"/>
    <n v="1352504857"/>
    <b v="0"/>
    <n v="34"/>
    <b v="1"/>
    <s v="music/classical music"/>
    <m/>
    <m/>
    <x v="4"/>
    <x v="35"/>
  </r>
  <r>
    <n v="900"/>
    <n v="1066"/>
    <x v="0"/>
    <x v="1"/>
    <s v="GBP"/>
    <n v="1400176386"/>
    <n v="1397584386"/>
    <b v="0"/>
    <n v="36"/>
    <b v="1"/>
    <s v="music/classical music"/>
    <m/>
    <m/>
    <x v="4"/>
    <x v="35"/>
  </r>
  <r>
    <n v="1250"/>
    <n v="1361"/>
    <x v="0"/>
    <x v="2"/>
    <s v="AUD"/>
    <n v="1430488740"/>
    <n v="1427747906"/>
    <b v="0"/>
    <n v="18"/>
    <b v="1"/>
    <s v="music/classical music"/>
    <m/>
    <m/>
    <x v="4"/>
    <x v="35"/>
  </r>
  <r>
    <n v="800"/>
    <n v="890"/>
    <x v="0"/>
    <x v="0"/>
    <s v="USD"/>
    <n v="1321385820"/>
    <n v="1318539484"/>
    <b v="0"/>
    <n v="25"/>
    <b v="1"/>
    <s v="music/classical music"/>
    <m/>
    <m/>
    <x v="4"/>
    <x v="35"/>
  </r>
  <r>
    <n v="3000"/>
    <n v="3003"/>
    <x v="0"/>
    <x v="1"/>
    <s v="GBP"/>
    <n v="1425682174"/>
    <n v="1423090174"/>
    <b v="0"/>
    <n v="21"/>
    <b v="1"/>
    <s v="music/classical music"/>
    <m/>
    <m/>
    <x v="4"/>
    <x v="35"/>
  </r>
  <r>
    <n v="100000"/>
    <n v="0"/>
    <x v="1"/>
    <x v="5"/>
    <s v="CAD"/>
    <n v="1444740089"/>
    <n v="1442148089"/>
    <b v="0"/>
    <n v="0"/>
    <b v="0"/>
    <s v="food/food trucks"/>
    <m/>
    <m/>
    <x v="7"/>
    <x v="19"/>
  </r>
  <r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0000"/>
    <n v="0"/>
    <x v="1"/>
    <x v="0"/>
    <s v="USD"/>
    <n v="1438226451"/>
    <n v="1433042451"/>
    <b v="0"/>
    <n v="0"/>
    <b v="0"/>
    <s v="food/food trucks"/>
    <m/>
    <m/>
    <x v="7"/>
    <x v="19"/>
  </r>
  <r>
    <n v="40000"/>
    <n v="0"/>
    <x v="1"/>
    <x v="5"/>
    <s v="CAD"/>
    <n v="1406854699"/>
    <n v="1404262699"/>
    <b v="0"/>
    <n v="0"/>
    <b v="0"/>
    <s v="food/food trucks"/>
    <m/>
    <m/>
    <x v="7"/>
    <x v="19"/>
  </r>
  <r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35000"/>
    <n v="0"/>
    <x v="1"/>
    <x v="0"/>
    <s v="USD"/>
    <n v="1408663948"/>
    <n v="1406071948"/>
    <b v="0"/>
    <n v="0"/>
    <b v="0"/>
    <s v="food/food trucks"/>
    <m/>
    <m/>
    <x v="7"/>
    <x v="19"/>
  </r>
  <r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10000"/>
    <n v="50"/>
    <x v="1"/>
    <x v="1"/>
    <s v="GBP"/>
    <n v="1472745594"/>
    <n v="1470153594"/>
    <b v="0"/>
    <n v="1"/>
    <b v="0"/>
    <s v="food/food trucks"/>
    <m/>
    <m/>
    <x v="7"/>
    <x v="19"/>
  </r>
  <r>
    <n v="6500"/>
    <n v="145"/>
    <x v="1"/>
    <x v="0"/>
    <s v="USD"/>
    <n v="1442457112"/>
    <n v="1439865112"/>
    <b v="0"/>
    <n v="2"/>
    <b v="0"/>
    <s v="food/food trucks"/>
    <m/>
    <m/>
    <x v="7"/>
    <x v="19"/>
  </r>
  <r>
    <n v="7000"/>
    <n v="59"/>
    <x v="1"/>
    <x v="0"/>
    <s v="USD"/>
    <n v="1486590035"/>
    <n v="1483998035"/>
    <b v="0"/>
    <n v="2"/>
    <b v="0"/>
    <s v="food/food trucks"/>
    <m/>
    <m/>
    <x v="7"/>
    <x v="19"/>
  </r>
  <r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30000"/>
    <n v="0"/>
    <x v="1"/>
    <x v="0"/>
    <s v="USD"/>
    <n v="1428893517"/>
    <n v="1426301517"/>
    <b v="0"/>
    <n v="0"/>
    <b v="0"/>
    <s v="food/food trucks"/>
    <m/>
    <m/>
    <x v="7"/>
    <x v="19"/>
  </r>
  <r>
    <n v="8000"/>
    <n v="0"/>
    <x v="1"/>
    <x v="0"/>
    <s v="USD"/>
    <n v="1408803149"/>
    <n v="1404915149"/>
    <b v="0"/>
    <n v="0"/>
    <b v="0"/>
    <s v="food/food trucks"/>
    <m/>
    <m/>
    <x v="7"/>
    <x v="19"/>
  </r>
  <r>
    <n v="10000"/>
    <n v="0"/>
    <x v="1"/>
    <x v="0"/>
    <s v="USD"/>
    <n v="1463600945"/>
    <n v="1461786545"/>
    <b v="0"/>
    <n v="0"/>
    <b v="0"/>
    <s v="food/food trucks"/>
    <m/>
    <m/>
    <x v="7"/>
    <x v="19"/>
  </r>
  <r>
    <n v="85000"/>
    <n v="0"/>
    <x v="1"/>
    <x v="0"/>
    <s v="USD"/>
    <n v="1421030194"/>
    <n v="1418438194"/>
    <b v="0"/>
    <n v="0"/>
    <b v="0"/>
    <s v="food/food trucks"/>
    <m/>
    <m/>
    <x v="7"/>
    <x v="19"/>
  </r>
  <r>
    <n v="10000"/>
    <n v="0"/>
    <x v="1"/>
    <x v="0"/>
    <s v="USD"/>
    <n v="1428707647"/>
    <n v="1424823247"/>
    <b v="0"/>
    <n v="0"/>
    <b v="0"/>
    <s v="food/food trucks"/>
    <m/>
    <m/>
    <x v="7"/>
    <x v="19"/>
  </r>
  <r>
    <n v="15000"/>
    <n v="0"/>
    <x v="1"/>
    <x v="0"/>
    <s v="USD"/>
    <n v="1407181297"/>
    <n v="1405021297"/>
    <b v="0"/>
    <n v="0"/>
    <b v="0"/>
    <s v="food/food trucks"/>
    <m/>
    <m/>
    <x v="7"/>
    <x v="19"/>
  </r>
  <r>
    <n v="6000"/>
    <n v="0"/>
    <x v="1"/>
    <x v="0"/>
    <s v="USD"/>
    <n v="1444410000"/>
    <n v="1440203579"/>
    <b v="0"/>
    <n v="0"/>
    <b v="0"/>
    <s v="food/food trucks"/>
    <m/>
    <m/>
    <x v="7"/>
    <x v="19"/>
  </r>
  <r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8500"/>
    <n v="51"/>
    <x v="1"/>
    <x v="0"/>
    <s v="USD"/>
    <n v="1431745200"/>
    <n v="1429170603"/>
    <b v="0"/>
    <n v="2"/>
    <b v="0"/>
    <s v="food/food trucks"/>
    <m/>
    <m/>
    <x v="7"/>
    <x v="19"/>
  </r>
  <r>
    <n v="5000"/>
    <n v="530"/>
    <x v="2"/>
    <x v="0"/>
    <s v="USD"/>
    <n v="1447689898"/>
    <n v="1445094298"/>
    <b v="0"/>
    <n v="11"/>
    <b v="0"/>
    <s v="food/food trucks"/>
    <m/>
    <m/>
    <x v="7"/>
    <x v="19"/>
  </r>
  <r>
    <n v="90000"/>
    <n v="1"/>
    <x v="2"/>
    <x v="0"/>
    <s v="USD"/>
    <n v="1477784634"/>
    <n v="1475192634"/>
    <b v="0"/>
    <n v="1"/>
    <b v="0"/>
    <s v="food/food trucks"/>
    <m/>
    <m/>
    <x v="7"/>
    <x v="19"/>
  </r>
  <r>
    <n v="1000"/>
    <n v="5"/>
    <x v="2"/>
    <x v="0"/>
    <s v="USD"/>
    <n v="1426526880"/>
    <n v="1421346480"/>
    <b v="0"/>
    <n v="5"/>
    <b v="0"/>
    <s v="food/food trucks"/>
    <m/>
    <m/>
    <x v="7"/>
    <x v="19"/>
  </r>
  <r>
    <n v="10000"/>
    <n v="0"/>
    <x v="2"/>
    <x v="0"/>
    <s v="USD"/>
    <n v="1434341369"/>
    <n v="1431749369"/>
    <b v="0"/>
    <n v="0"/>
    <b v="0"/>
    <s v="food/food trucks"/>
    <m/>
    <m/>
    <x v="7"/>
    <x v="19"/>
  </r>
  <r>
    <n v="30000"/>
    <n v="50"/>
    <x v="2"/>
    <x v="0"/>
    <s v="USD"/>
    <n v="1404601632"/>
    <n v="1402009632"/>
    <b v="0"/>
    <n v="1"/>
    <b v="0"/>
    <s v="food/food trucks"/>
    <m/>
    <m/>
    <x v="7"/>
    <x v="19"/>
  </r>
  <r>
    <n v="3000"/>
    <n v="5"/>
    <x v="2"/>
    <x v="1"/>
    <s v="GBP"/>
    <n v="1451030136"/>
    <n v="1448438136"/>
    <b v="0"/>
    <n v="1"/>
    <b v="0"/>
    <s v="food/food trucks"/>
    <m/>
    <m/>
    <x v="7"/>
    <x v="19"/>
  </r>
  <r>
    <n v="50000"/>
    <n v="1217"/>
    <x v="2"/>
    <x v="0"/>
    <s v="USD"/>
    <n v="1451491953"/>
    <n v="1448899953"/>
    <b v="0"/>
    <n v="6"/>
    <b v="0"/>
    <s v="food/food trucks"/>
    <m/>
    <m/>
    <x v="7"/>
    <x v="19"/>
  </r>
  <r>
    <n v="6000"/>
    <n v="233"/>
    <x v="2"/>
    <x v="0"/>
    <s v="USD"/>
    <n v="1427807640"/>
    <n v="1423325626"/>
    <b v="0"/>
    <n v="8"/>
    <b v="0"/>
    <s v="food/food trucks"/>
    <m/>
    <m/>
    <x v="7"/>
    <x v="19"/>
  </r>
  <r>
    <n v="50000"/>
    <n v="5"/>
    <x v="2"/>
    <x v="8"/>
    <s v="DKK"/>
    <n v="1458733927"/>
    <n v="1456145527"/>
    <b v="0"/>
    <n v="1"/>
    <b v="0"/>
    <s v="food/food trucks"/>
    <m/>
    <m/>
    <x v="7"/>
    <x v="19"/>
  </r>
  <r>
    <n v="3000"/>
    <n v="0"/>
    <x v="2"/>
    <x v="2"/>
    <s v="AUD"/>
    <n v="1453817297"/>
    <n v="1453212497"/>
    <b v="0"/>
    <n v="0"/>
    <b v="0"/>
    <s v="food/food trucks"/>
    <m/>
    <m/>
    <x v="7"/>
    <x v="19"/>
  </r>
  <r>
    <n v="1500"/>
    <n v="26"/>
    <x v="2"/>
    <x v="0"/>
    <s v="USD"/>
    <n v="1457901924"/>
    <n v="1452721524"/>
    <b v="0"/>
    <n v="2"/>
    <b v="0"/>
    <s v="food/food trucks"/>
    <m/>
    <m/>
    <x v="7"/>
    <x v="19"/>
  </r>
  <r>
    <n v="30000"/>
    <n v="50"/>
    <x v="2"/>
    <x v="0"/>
    <s v="USD"/>
    <n v="1412536421"/>
    <n v="1409944421"/>
    <b v="0"/>
    <n v="1"/>
    <b v="0"/>
    <s v="food/food trucks"/>
    <m/>
    <m/>
    <x v="7"/>
    <x v="19"/>
  </r>
  <r>
    <n v="10000"/>
    <n v="0"/>
    <x v="2"/>
    <x v="0"/>
    <s v="USD"/>
    <n v="1429993026"/>
    <n v="1427401026"/>
    <b v="0"/>
    <n v="0"/>
    <b v="0"/>
    <s v="food/food trucks"/>
    <m/>
    <m/>
    <x v="7"/>
    <x v="19"/>
  </r>
  <r>
    <n v="80000"/>
    <n v="1"/>
    <x v="2"/>
    <x v="0"/>
    <s v="USD"/>
    <n v="1407453228"/>
    <n v="1404861228"/>
    <b v="0"/>
    <n v="1"/>
    <b v="0"/>
    <s v="food/food trucks"/>
    <m/>
    <m/>
    <x v="7"/>
    <x v="19"/>
  </r>
  <r>
    <n v="15000"/>
    <n v="1825"/>
    <x v="2"/>
    <x v="0"/>
    <s v="USD"/>
    <n v="1487915500"/>
    <n v="1485323500"/>
    <b v="0"/>
    <n v="19"/>
    <b v="0"/>
    <s v="food/food trucks"/>
    <m/>
    <m/>
    <x v="7"/>
    <x v="19"/>
  </r>
  <r>
    <n v="35000"/>
    <n v="8256"/>
    <x v="2"/>
    <x v="5"/>
    <s v="CAD"/>
    <n v="1407427009"/>
    <n v="1404835009"/>
    <b v="0"/>
    <n v="27"/>
    <b v="0"/>
    <s v="food/food trucks"/>
    <m/>
    <m/>
    <x v="7"/>
    <x v="19"/>
  </r>
  <r>
    <n v="1500"/>
    <n v="85"/>
    <x v="2"/>
    <x v="1"/>
    <s v="GBP"/>
    <n v="1466323917"/>
    <n v="1463731917"/>
    <b v="0"/>
    <n v="7"/>
    <b v="0"/>
    <s v="food/food trucks"/>
    <m/>
    <m/>
    <x v="7"/>
    <x v="19"/>
  </r>
  <r>
    <n v="3000"/>
    <n v="1170"/>
    <x v="2"/>
    <x v="0"/>
    <s v="USD"/>
    <n v="1443039001"/>
    <n v="1440447001"/>
    <b v="0"/>
    <n v="14"/>
    <b v="0"/>
    <s v="food/food trucks"/>
    <m/>
    <m/>
    <x v="7"/>
    <x v="19"/>
  </r>
  <r>
    <n v="9041"/>
    <n v="90"/>
    <x v="2"/>
    <x v="0"/>
    <s v="USD"/>
    <n v="1407089147"/>
    <n v="1403201147"/>
    <b v="0"/>
    <n v="5"/>
    <b v="0"/>
    <s v="food/food trucks"/>
    <m/>
    <m/>
    <x v="7"/>
    <x v="19"/>
  </r>
  <r>
    <n v="50000"/>
    <n v="3466"/>
    <x v="2"/>
    <x v="0"/>
    <s v="USD"/>
    <n v="1458938200"/>
    <n v="1453757800"/>
    <b v="0"/>
    <n v="30"/>
    <b v="0"/>
    <s v="food/food trucks"/>
    <m/>
    <m/>
    <x v="7"/>
    <x v="19"/>
  </r>
  <r>
    <n v="500"/>
    <n v="3307"/>
    <x v="0"/>
    <x v="0"/>
    <s v="USD"/>
    <n v="1347508740"/>
    <n v="1346276349"/>
    <b v="1"/>
    <n v="151"/>
    <b v="1"/>
    <s v="technology/space exploration"/>
    <m/>
    <m/>
    <x v="2"/>
    <x v="36"/>
  </r>
  <r>
    <n v="12000"/>
    <n v="39131"/>
    <x v="0"/>
    <x v="0"/>
    <s v="USD"/>
    <n v="1415827200"/>
    <n v="1412358968"/>
    <b v="1"/>
    <n v="489"/>
    <b v="1"/>
    <s v="technology/space exploration"/>
    <m/>
    <m/>
    <x v="2"/>
    <x v="36"/>
  </r>
  <r>
    <n v="1750"/>
    <n v="1776"/>
    <x v="0"/>
    <x v="0"/>
    <s v="USD"/>
    <n v="1387835654"/>
    <n v="1386626054"/>
    <b v="1"/>
    <n v="50"/>
    <b v="1"/>
    <s v="technology/space exploration"/>
    <m/>
    <m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m/>
    <m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m/>
    <m/>
    <x v="2"/>
    <x v="36"/>
  </r>
  <r>
    <n v="11000"/>
    <n v="12106"/>
    <x v="0"/>
    <x v="0"/>
    <s v="USD"/>
    <n v="1398791182"/>
    <n v="1396026382"/>
    <b v="1"/>
    <n v="385"/>
    <b v="1"/>
    <s v="technology/space exploration"/>
    <m/>
    <m/>
    <x v="2"/>
    <x v="36"/>
  </r>
  <r>
    <n v="8000"/>
    <n v="32616"/>
    <x v="0"/>
    <x v="0"/>
    <s v="USD"/>
    <n v="1439344800"/>
    <n v="1435611572"/>
    <b v="1"/>
    <n v="398"/>
    <b v="1"/>
    <s v="technology/space exploration"/>
    <m/>
    <m/>
    <x v="2"/>
    <x v="36"/>
  </r>
  <r>
    <n v="8000"/>
    <n v="17914"/>
    <x v="0"/>
    <x v="0"/>
    <s v="USD"/>
    <n v="1489536000"/>
    <n v="1485976468"/>
    <b v="1"/>
    <n v="304"/>
    <b v="1"/>
    <s v="technology/space exploration"/>
    <m/>
    <m/>
    <x v="2"/>
    <x v="36"/>
  </r>
  <r>
    <n v="35000"/>
    <n v="106330.39"/>
    <x v="0"/>
    <x v="0"/>
    <s v="USD"/>
    <n v="1342330951"/>
    <n v="1339738951"/>
    <b v="1"/>
    <n v="676"/>
    <b v="1"/>
    <s v="technology/space exploration"/>
    <m/>
    <m/>
    <x v="2"/>
    <x v="36"/>
  </r>
  <r>
    <n v="22765"/>
    <n v="32172.66"/>
    <x v="0"/>
    <x v="0"/>
    <s v="USD"/>
    <n v="1471849140"/>
    <n v="1468444125"/>
    <b v="1"/>
    <n v="577"/>
    <b v="1"/>
    <s v="technology/space exploration"/>
    <m/>
    <m/>
    <x v="2"/>
    <x v="36"/>
  </r>
  <r>
    <n v="11000"/>
    <n v="306970"/>
    <x v="0"/>
    <x v="12"/>
    <s v="EUR"/>
    <n v="1483397940"/>
    <n v="1480493014"/>
    <b v="1"/>
    <n v="3663"/>
    <b v="1"/>
    <s v="technology/space exploration"/>
    <m/>
    <m/>
    <x v="2"/>
    <x v="36"/>
  </r>
  <r>
    <n v="10000"/>
    <n v="17176.13"/>
    <x v="0"/>
    <x v="0"/>
    <s v="USD"/>
    <n v="1420773970"/>
    <n v="1418095570"/>
    <b v="1"/>
    <n v="294"/>
    <b v="1"/>
    <s v="technology/space exploration"/>
    <m/>
    <m/>
    <x v="2"/>
    <x v="36"/>
  </r>
  <r>
    <n v="7500"/>
    <n v="7576"/>
    <x v="0"/>
    <x v="0"/>
    <s v="USD"/>
    <n v="1348256294"/>
    <n v="1345664294"/>
    <b v="1"/>
    <n v="28"/>
    <b v="1"/>
    <s v="technology/space exploration"/>
    <m/>
    <m/>
    <x v="2"/>
    <x v="36"/>
  </r>
  <r>
    <n v="10500"/>
    <n v="10710"/>
    <x v="0"/>
    <x v="0"/>
    <s v="USD"/>
    <n v="1398834000"/>
    <n v="1396371612"/>
    <b v="1"/>
    <n v="100"/>
    <b v="1"/>
    <s v="technology/space exploration"/>
    <m/>
    <m/>
    <x v="2"/>
    <x v="36"/>
  </r>
  <r>
    <n v="2001"/>
    <n v="3397"/>
    <x v="0"/>
    <x v="1"/>
    <s v="GBP"/>
    <n v="1462017600"/>
    <n v="1458820564"/>
    <b v="0"/>
    <n v="72"/>
    <b v="1"/>
    <s v="technology/space exploration"/>
    <m/>
    <m/>
    <x v="2"/>
    <x v="36"/>
  </r>
  <r>
    <n v="25000"/>
    <n v="28633.5"/>
    <x v="0"/>
    <x v="0"/>
    <s v="USD"/>
    <n v="1440546729"/>
    <n v="1437954729"/>
    <b v="1"/>
    <n v="238"/>
    <b v="1"/>
    <s v="technology/space exploration"/>
    <m/>
    <m/>
    <x v="2"/>
    <x v="36"/>
  </r>
  <r>
    <n v="500"/>
    <n v="4388"/>
    <x v="0"/>
    <x v="0"/>
    <s v="USD"/>
    <n v="1413838751"/>
    <n v="1411246751"/>
    <b v="1"/>
    <n v="159"/>
    <b v="1"/>
    <s v="technology/space exploration"/>
    <m/>
    <m/>
    <x v="2"/>
    <x v="36"/>
  </r>
  <r>
    <n v="15000"/>
    <n v="15808"/>
    <x v="0"/>
    <x v="0"/>
    <s v="USD"/>
    <n v="1449000061"/>
    <n v="1443812461"/>
    <b v="1"/>
    <n v="77"/>
    <b v="1"/>
    <s v="technology/space exploration"/>
    <m/>
    <m/>
    <x v="2"/>
    <x v="36"/>
  </r>
  <r>
    <n v="1000"/>
    <n v="1884"/>
    <x v="0"/>
    <x v="0"/>
    <s v="USD"/>
    <n v="1445598000"/>
    <n v="1443302004"/>
    <b v="1"/>
    <n v="53"/>
    <b v="1"/>
    <s v="technology/space exploration"/>
    <m/>
    <m/>
    <x v="2"/>
    <x v="36"/>
  </r>
  <r>
    <n v="65000"/>
    <n v="93374"/>
    <x v="0"/>
    <x v="2"/>
    <s v="AUD"/>
    <n v="1444525200"/>
    <n v="1441339242"/>
    <b v="1"/>
    <n v="1251"/>
    <b v="1"/>
    <s v="technology/space exploration"/>
    <m/>
    <m/>
    <x v="2"/>
    <x v="36"/>
  </r>
  <r>
    <n v="15000"/>
    <n v="21882"/>
    <x v="0"/>
    <x v="0"/>
    <s v="USD"/>
    <n v="1432230988"/>
    <n v="1429638988"/>
    <b v="1"/>
    <n v="465"/>
    <b v="1"/>
    <s v="technology/space exploration"/>
    <m/>
    <m/>
    <x v="2"/>
    <x v="36"/>
  </r>
  <r>
    <n v="1500"/>
    <n v="1967.76"/>
    <x v="0"/>
    <x v="13"/>
    <s v="EUR"/>
    <n v="1483120216"/>
    <n v="1479232216"/>
    <b v="0"/>
    <n v="74"/>
    <b v="1"/>
    <s v="technology/space exploration"/>
    <m/>
    <m/>
    <x v="2"/>
    <x v="36"/>
  </r>
  <r>
    <n v="2000"/>
    <n v="2280"/>
    <x v="0"/>
    <x v="0"/>
    <s v="USD"/>
    <n v="1480658966"/>
    <n v="1479449366"/>
    <b v="0"/>
    <n v="62"/>
    <b v="1"/>
    <s v="technology/space exploration"/>
    <m/>
    <m/>
    <x v="2"/>
    <x v="36"/>
  </r>
  <r>
    <n v="8000"/>
    <n v="110353.65"/>
    <x v="0"/>
    <x v="0"/>
    <s v="USD"/>
    <n v="1347530822"/>
    <n v="1345716422"/>
    <b v="0"/>
    <n v="3468"/>
    <b v="1"/>
    <s v="technology/space exploration"/>
    <m/>
    <m/>
    <x v="2"/>
    <x v="36"/>
  </r>
  <r>
    <n v="150"/>
    <n v="1434"/>
    <x v="0"/>
    <x v="12"/>
    <s v="EUR"/>
    <n v="1478723208"/>
    <n v="1476559608"/>
    <b v="0"/>
    <n v="52"/>
    <b v="1"/>
    <s v="technology/space exploration"/>
    <m/>
    <m/>
    <x v="2"/>
    <x v="36"/>
  </r>
  <r>
    <n v="2500"/>
    <n v="2800"/>
    <x v="0"/>
    <x v="0"/>
    <s v="USD"/>
    <n v="1433343869"/>
    <n v="1430751869"/>
    <b v="0"/>
    <n v="50"/>
    <b v="1"/>
    <s v="technology/space exploration"/>
    <m/>
    <m/>
    <x v="2"/>
    <x v="36"/>
  </r>
  <r>
    <n v="150"/>
    <n v="970"/>
    <x v="0"/>
    <x v="0"/>
    <s v="USD"/>
    <n v="1448571261"/>
    <n v="1445975661"/>
    <b v="0"/>
    <n v="45"/>
    <b v="1"/>
    <s v="technology/space exploration"/>
    <m/>
    <m/>
    <x v="2"/>
    <x v="36"/>
  </r>
  <r>
    <n v="839"/>
    <n v="926"/>
    <x v="0"/>
    <x v="0"/>
    <s v="USD"/>
    <n v="1417389067"/>
    <n v="1415661067"/>
    <b v="0"/>
    <n v="21"/>
    <b v="1"/>
    <s v="technology/space exploration"/>
    <m/>
    <m/>
    <x v="2"/>
    <x v="36"/>
  </r>
  <r>
    <n v="5000"/>
    <n v="6387"/>
    <x v="0"/>
    <x v="1"/>
    <s v="GBP"/>
    <n v="1431608122"/>
    <n v="1429016122"/>
    <b v="0"/>
    <n v="100"/>
    <b v="1"/>
    <s v="technology/space exploration"/>
    <m/>
    <m/>
    <x v="2"/>
    <x v="36"/>
  </r>
  <r>
    <n v="2000"/>
    <n v="3158"/>
    <x v="0"/>
    <x v="2"/>
    <s v="AUD"/>
    <n v="1467280800"/>
    <n v="1464921112"/>
    <b v="0"/>
    <n v="81"/>
    <b v="1"/>
    <s v="technology/space exploration"/>
    <m/>
    <m/>
    <x v="2"/>
    <x v="36"/>
  </r>
  <r>
    <n v="20000"/>
    <n v="22933.05"/>
    <x v="0"/>
    <x v="0"/>
    <s v="USD"/>
    <n v="1440907427"/>
    <n v="1438488227"/>
    <b v="0"/>
    <n v="286"/>
    <b v="1"/>
    <s v="technology/space exploration"/>
    <m/>
    <m/>
    <x v="2"/>
    <x v="36"/>
  </r>
  <r>
    <n v="1070"/>
    <n v="1466"/>
    <x v="0"/>
    <x v="0"/>
    <s v="USD"/>
    <n v="1464485339"/>
    <n v="1462325339"/>
    <b v="0"/>
    <n v="42"/>
    <b v="1"/>
    <s v="technology/space exploration"/>
    <m/>
    <m/>
    <x v="2"/>
    <x v="36"/>
  </r>
  <r>
    <n v="5000"/>
    <n v="17731"/>
    <x v="0"/>
    <x v="0"/>
    <s v="USD"/>
    <n v="1393542000"/>
    <n v="1390938332"/>
    <b v="0"/>
    <n v="199"/>
    <b v="1"/>
    <s v="technology/space exploration"/>
    <m/>
    <m/>
    <x v="2"/>
    <x v="36"/>
  </r>
  <r>
    <n v="930"/>
    <n v="986"/>
    <x v="0"/>
    <x v="0"/>
    <s v="USD"/>
    <n v="1475163921"/>
    <n v="1472571921"/>
    <b v="0"/>
    <n v="25"/>
    <b v="1"/>
    <s v="technology/space exploration"/>
    <m/>
    <m/>
    <x v="2"/>
    <x v="36"/>
  </r>
  <r>
    <n v="11500"/>
    <n v="11500"/>
    <x v="0"/>
    <x v="5"/>
    <s v="CAD"/>
    <n v="1425937761"/>
    <n v="1422917361"/>
    <b v="0"/>
    <n v="84"/>
    <b v="1"/>
    <s v="technology/space exploration"/>
    <m/>
    <m/>
    <x v="2"/>
    <x v="36"/>
  </r>
  <r>
    <n v="1000"/>
    <n v="1873"/>
    <x v="0"/>
    <x v="0"/>
    <s v="USD"/>
    <n v="1476579600"/>
    <n v="1474641914"/>
    <b v="0"/>
    <n v="50"/>
    <b v="1"/>
    <s v="technology/space exploration"/>
    <m/>
    <m/>
    <x v="2"/>
    <x v="36"/>
  </r>
  <r>
    <n v="500"/>
    <n v="831"/>
    <x v="0"/>
    <x v="0"/>
    <s v="USD"/>
    <n v="1476277875"/>
    <n v="1474895475"/>
    <b v="0"/>
    <n v="26"/>
    <b v="1"/>
    <s v="technology/space exploration"/>
    <m/>
    <m/>
    <x v="2"/>
    <x v="36"/>
  </r>
  <r>
    <n v="347"/>
    <n v="353"/>
    <x v="0"/>
    <x v="0"/>
    <s v="USD"/>
    <n v="1421358895"/>
    <n v="1418766895"/>
    <b v="0"/>
    <n v="14"/>
    <b v="1"/>
    <s v="technology/space exploration"/>
    <m/>
    <m/>
    <x v="2"/>
    <x v="36"/>
  </r>
  <r>
    <n v="300"/>
    <n v="492"/>
    <x v="0"/>
    <x v="1"/>
    <s v="GBP"/>
    <n v="1424378748"/>
    <n v="1421786748"/>
    <b v="0"/>
    <n v="49"/>
    <b v="1"/>
    <s v="technology/space exploration"/>
    <m/>
    <m/>
    <x v="2"/>
    <x v="36"/>
  </r>
  <r>
    <n v="3000"/>
    <n v="3170"/>
    <x v="0"/>
    <x v="0"/>
    <s v="USD"/>
    <n v="1433735474"/>
    <n v="1428551474"/>
    <b v="0"/>
    <n v="69"/>
    <b v="1"/>
    <s v="technology/space exploration"/>
    <m/>
    <m/>
    <x v="2"/>
    <x v="36"/>
  </r>
  <r>
    <n v="1500"/>
    <n v="15"/>
    <x v="2"/>
    <x v="0"/>
    <s v="USD"/>
    <n v="1410811740"/>
    <n v="1409341863"/>
    <b v="0"/>
    <n v="1"/>
    <b v="0"/>
    <s v="technology/space exploration"/>
    <m/>
    <m/>
    <x v="2"/>
    <x v="36"/>
  </r>
  <r>
    <n v="500000"/>
    <n v="0"/>
    <x v="2"/>
    <x v="12"/>
    <s v="EUR"/>
    <n v="1468565820"/>
    <n v="1465970108"/>
    <b v="0"/>
    <n v="0"/>
    <b v="0"/>
    <s v="technology/space exploration"/>
    <m/>
    <m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5000"/>
    <n v="5145"/>
    <x v="0"/>
    <x v="0"/>
    <s v="USD"/>
    <n v="1382742010"/>
    <n v="1380150010"/>
    <b v="0"/>
    <n v="60"/>
    <b v="1"/>
    <s v="technology/makerspaces"/>
    <m/>
    <m/>
    <x v="2"/>
    <x v="37"/>
  </r>
  <r>
    <n v="20000"/>
    <n v="21360"/>
    <x v="0"/>
    <x v="0"/>
    <s v="USD"/>
    <n v="1440179713"/>
    <n v="1437587713"/>
    <b v="0"/>
    <n v="80"/>
    <b v="1"/>
    <s v="technology/makerspaces"/>
    <m/>
    <m/>
    <x v="2"/>
    <x v="37"/>
  </r>
  <r>
    <n v="20000"/>
    <n v="20919.25"/>
    <x v="0"/>
    <x v="5"/>
    <s v="CAD"/>
    <n v="1441378800"/>
    <n v="1438873007"/>
    <b v="0"/>
    <n v="56"/>
    <b v="1"/>
    <s v="technology/makerspaces"/>
    <m/>
    <m/>
    <x v="2"/>
    <x v="37"/>
  </r>
  <r>
    <n v="17500"/>
    <n v="18100"/>
    <x v="0"/>
    <x v="0"/>
    <s v="USD"/>
    <n v="1449644340"/>
    <n v="1446683797"/>
    <b v="0"/>
    <n v="104"/>
    <b v="1"/>
    <s v="technology/makerspaces"/>
    <m/>
    <m/>
    <x v="2"/>
    <x v="37"/>
  </r>
  <r>
    <n v="3500"/>
    <n v="4310"/>
    <x v="0"/>
    <x v="0"/>
    <s v="USD"/>
    <n v="1430774974"/>
    <n v="1426886974"/>
    <b v="0"/>
    <n v="46"/>
    <b v="1"/>
    <s v="technology/makerspaces"/>
    <m/>
    <m/>
    <x v="2"/>
    <x v="37"/>
  </r>
  <r>
    <n v="10000"/>
    <n v="15929.51"/>
    <x v="0"/>
    <x v="0"/>
    <s v="USD"/>
    <n v="1443214800"/>
    <n v="1440008439"/>
    <b v="0"/>
    <n v="206"/>
    <b v="1"/>
    <s v="technology/makerspaces"/>
    <m/>
    <m/>
    <x v="2"/>
    <x v="37"/>
  </r>
  <r>
    <n v="1500"/>
    <n v="1660"/>
    <x v="0"/>
    <x v="0"/>
    <s v="USD"/>
    <n v="1455142416"/>
    <n v="1452550416"/>
    <b v="0"/>
    <n v="18"/>
    <b v="1"/>
    <s v="technology/makerspaces"/>
    <m/>
    <m/>
    <x v="2"/>
    <x v="37"/>
  </r>
  <r>
    <n v="1000"/>
    <n v="1707"/>
    <x v="0"/>
    <x v="5"/>
    <s v="CAD"/>
    <n v="1447079520"/>
    <n v="1443449265"/>
    <b v="0"/>
    <n v="28"/>
    <b v="1"/>
    <s v="technology/makerspaces"/>
    <m/>
    <m/>
    <x v="2"/>
    <x v="37"/>
  </r>
  <r>
    <n v="800"/>
    <n v="1001"/>
    <x v="0"/>
    <x v="0"/>
    <s v="USD"/>
    <n v="1452387096"/>
    <n v="1447203096"/>
    <b v="0"/>
    <n v="11"/>
    <b v="1"/>
    <s v="technology/makerspaces"/>
    <m/>
    <m/>
    <x v="2"/>
    <x v="37"/>
  </r>
  <r>
    <n v="38888"/>
    <n v="2495"/>
    <x v="2"/>
    <x v="2"/>
    <s v="AUD"/>
    <n v="1406593780"/>
    <n v="1404174580"/>
    <b v="1"/>
    <n v="60"/>
    <b v="0"/>
    <s v="technology/makerspaces"/>
    <m/>
    <m/>
    <x v="2"/>
    <x v="37"/>
  </r>
  <r>
    <n v="25000"/>
    <n v="2836"/>
    <x v="2"/>
    <x v="0"/>
    <s v="USD"/>
    <n v="1419017880"/>
    <n v="1416419916"/>
    <b v="1"/>
    <n v="84"/>
    <b v="0"/>
    <s v="technology/makerspaces"/>
    <m/>
    <m/>
    <x v="2"/>
    <x v="37"/>
  </r>
  <r>
    <n v="10000"/>
    <n v="3319"/>
    <x v="2"/>
    <x v="0"/>
    <s v="USD"/>
    <n v="1451282400"/>
    <n v="1449436390"/>
    <b v="1"/>
    <n v="47"/>
    <b v="0"/>
    <s v="technology/makerspaces"/>
    <m/>
    <m/>
    <x v="2"/>
    <x v="37"/>
  </r>
  <r>
    <n v="40000"/>
    <n v="11032"/>
    <x v="2"/>
    <x v="0"/>
    <s v="USD"/>
    <n v="1414622700"/>
    <n v="1412081999"/>
    <b v="1"/>
    <n v="66"/>
    <b v="0"/>
    <s v="technology/makerspaces"/>
    <m/>
    <m/>
    <x v="2"/>
    <x v="37"/>
  </r>
  <r>
    <n v="35000"/>
    <n v="21994"/>
    <x v="2"/>
    <x v="0"/>
    <s v="USD"/>
    <n v="1467694740"/>
    <n v="1465398670"/>
    <b v="1"/>
    <n v="171"/>
    <b v="0"/>
    <s v="technology/makerspaces"/>
    <m/>
    <m/>
    <x v="2"/>
    <x v="37"/>
  </r>
  <r>
    <n v="25000"/>
    <n v="1897"/>
    <x v="2"/>
    <x v="0"/>
    <s v="USD"/>
    <n v="1415655289"/>
    <n v="1413059689"/>
    <b v="1"/>
    <n v="29"/>
    <b v="0"/>
    <s v="technology/makerspaces"/>
    <m/>
    <m/>
    <x v="2"/>
    <x v="37"/>
  </r>
  <r>
    <n v="2100"/>
    <n v="1058"/>
    <x v="2"/>
    <x v="5"/>
    <s v="CAD"/>
    <n v="1463929174"/>
    <n v="1461337174"/>
    <b v="0"/>
    <n v="9"/>
    <b v="0"/>
    <s v="technology/makerspaces"/>
    <m/>
    <m/>
    <x v="2"/>
    <x v="37"/>
  </r>
  <r>
    <n v="19500"/>
    <n v="3415"/>
    <x v="2"/>
    <x v="0"/>
    <s v="USD"/>
    <n v="1404348143"/>
    <n v="1401756143"/>
    <b v="0"/>
    <n v="27"/>
    <b v="0"/>
    <s v="technology/makerspaces"/>
    <m/>
    <m/>
    <x v="2"/>
    <x v="37"/>
  </r>
  <r>
    <n v="8000000"/>
    <n v="1100"/>
    <x v="2"/>
    <x v="3"/>
    <s v="EUR"/>
    <n v="1443121765"/>
    <n v="1440529765"/>
    <b v="0"/>
    <n v="2"/>
    <b v="0"/>
    <s v="technology/makerspaces"/>
    <m/>
    <m/>
    <x v="2"/>
    <x v="37"/>
  </r>
  <r>
    <n v="40000"/>
    <n v="132"/>
    <x v="2"/>
    <x v="0"/>
    <s v="USD"/>
    <n v="1425081694"/>
    <n v="1422489694"/>
    <b v="0"/>
    <n v="3"/>
    <b v="0"/>
    <s v="technology/makerspaces"/>
    <m/>
    <m/>
    <x v="2"/>
    <x v="37"/>
  </r>
  <r>
    <n v="32000"/>
    <n v="276"/>
    <x v="2"/>
    <x v="3"/>
    <s v="EUR"/>
    <n v="1459915491"/>
    <n v="1457327091"/>
    <b v="0"/>
    <n v="4"/>
    <b v="0"/>
    <s v="technology/makerspaces"/>
    <m/>
    <m/>
    <x v="2"/>
    <x v="37"/>
  </r>
  <r>
    <n v="8000"/>
    <n v="55"/>
    <x v="2"/>
    <x v="0"/>
    <s v="USD"/>
    <n v="1405027750"/>
    <n v="1402867750"/>
    <b v="0"/>
    <n v="2"/>
    <b v="0"/>
    <s v="food/food trucks"/>
    <m/>
    <m/>
    <x v="7"/>
    <x v="19"/>
  </r>
  <r>
    <n v="6000"/>
    <n v="1698"/>
    <x v="2"/>
    <x v="0"/>
    <s v="USD"/>
    <n v="1416635940"/>
    <n v="1413838540"/>
    <b v="0"/>
    <n v="20"/>
    <b v="0"/>
    <s v="food/food trucks"/>
    <m/>
    <m/>
    <x v="7"/>
    <x v="19"/>
  </r>
  <r>
    <n v="15000"/>
    <n v="36"/>
    <x v="2"/>
    <x v="0"/>
    <s v="USD"/>
    <n v="1425233240"/>
    <n v="1422641240"/>
    <b v="0"/>
    <n v="3"/>
    <b v="0"/>
    <s v="food/food trucks"/>
    <m/>
    <m/>
    <x v="7"/>
    <x v="19"/>
  </r>
  <r>
    <n v="70000"/>
    <n v="800"/>
    <x v="2"/>
    <x v="0"/>
    <s v="USD"/>
    <n v="1407621425"/>
    <n v="1404165425"/>
    <b v="0"/>
    <n v="4"/>
    <b v="0"/>
    <s v="food/food trucks"/>
    <m/>
    <m/>
    <x v="7"/>
    <x v="19"/>
  </r>
  <r>
    <n v="50000"/>
    <n v="10"/>
    <x v="2"/>
    <x v="0"/>
    <s v="USD"/>
    <n v="1430149330"/>
    <n v="1424968930"/>
    <b v="0"/>
    <n v="1"/>
    <b v="0"/>
    <s v="food/food trucks"/>
    <m/>
    <m/>
    <x v="7"/>
    <x v="19"/>
  </r>
  <r>
    <n v="30000"/>
    <n v="0"/>
    <x v="2"/>
    <x v="0"/>
    <s v="USD"/>
    <n v="1412119423"/>
    <n v="1410391423"/>
    <b v="0"/>
    <n v="0"/>
    <b v="0"/>
    <s v="food/food trucks"/>
    <m/>
    <m/>
    <x v="7"/>
    <x v="19"/>
  </r>
  <r>
    <n v="15000"/>
    <n v="0"/>
    <x v="2"/>
    <x v="0"/>
    <s v="USD"/>
    <n v="1435591318"/>
    <n v="1432999318"/>
    <b v="0"/>
    <n v="0"/>
    <b v="0"/>
    <s v="food/food trucks"/>
    <m/>
    <m/>
    <x v="7"/>
    <x v="19"/>
  </r>
  <r>
    <n v="50000"/>
    <n v="74"/>
    <x v="2"/>
    <x v="0"/>
    <s v="USD"/>
    <n v="1424746800"/>
    <n v="1422067870"/>
    <b v="0"/>
    <n v="14"/>
    <b v="0"/>
    <s v="food/food trucks"/>
    <m/>
    <m/>
    <x v="7"/>
    <x v="19"/>
  </r>
  <r>
    <n v="35000"/>
    <n v="1"/>
    <x v="2"/>
    <x v="0"/>
    <s v="USD"/>
    <n v="1469919890"/>
    <n v="1467327890"/>
    <b v="0"/>
    <n v="1"/>
    <b v="0"/>
    <s v="food/food trucks"/>
    <m/>
    <m/>
    <x v="7"/>
    <x v="19"/>
  </r>
  <r>
    <n v="80000"/>
    <n v="8586"/>
    <x v="2"/>
    <x v="0"/>
    <s v="USD"/>
    <n v="1433298676"/>
    <n v="1429410676"/>
    <b v="0"/>
    <n v="118"/>
    <b v="0"/>
    <s v="food/food trucks"/>
    <m/>
    <m/>
    <x v="7"/>
    <x v="19"/>
  </r>
  <r>
    <n v="65000"/>
    <n v="35"/>
    <x v="2"/>
    <x v="5"/>
    <s v="CAD"/>
    <n v="1431278557"/>
    <n v="1427390557"/>
    <b v="0"/>
    <n v="2"/>
    <b v="0"/>
    <s v="food/food trucks"/>
    <m/>
    <m/>
    <x v="7"/>
    <x v="19"/>
  </r>
  <r>
    <n v="3500"/>
    <n v="25"/>
    <x v="2"/>
    <x v="0"/>
    <s v="USD"/>
    <n v="1427266860"/>
    <n v="1424678460"/>
    <b v="0"/>
    <n v="1"/>
    <b v="0"/>
    <s v="food/food trucks"/>
    <m/>
    <m/>
    <x v="7"/>
    <x v="19"/>
  </r>
  <r>
    <n v="5000"/>
    <n v="40"/>
    <x v="2"/>
    <x v="0"/>
    <s v="USD"/>
    <n v="1407899966"/>
    <n v="1405307966"/>
    <b v="0"/>
    <n v="3"/>
    <b v="0"/>
    <s v="food/food trucks"/>
    <m/>
    <m/>
    <x v="7"/>
    <x v="19"/>
  </r>
  <r>
    <n v="30000"/>
    <n v="1"/>
    <x v="2"/>
    <x v="0"/>
    <s v="USD"/>
    <n v="1411701739"/>
    <n v="1409109739"/>
    <b v="0"/>
    <n v="1"/>
    <b v="0"/>
    <s v="food/food trucks"/>
    <m/>
    <m/>
    <x v="7"/>
    <x v="19"/>
  </r>
  <r>
    <n v="15000"/>
    <n v="71"/>
    <x v="2"/>
    <x v="0"/>
    <s v="USD"/>
    <n v="1428981718"/>
    <n v="1423801318"/>
    <b v="0"/>
    <n v="3"/>
    <b v="0"/>
    <s v="food/food trucks"/>
    <m/>
    <m/>
    <x v="7"/>
    <x v="19"/>
  </r>
  <r>
    <n v="60000"/>
    <n v="3390"/>
    <x v="2"/>
    <x v="0"/>
    <s v="USD"/>
    <n v="1419538560"/>
    <n v="1416600960"/>
    <b v="0"/>
    <n v="38"/>
    <b v="0"/>
    <s v="food/food trucks"/>
    <m/>
    <m/>
    <x v="7"/>
    <x v="19"/>
  </r>
  <r>
    <n v="23000"/>
    <n v="6061"/>
    <x v="2"/>
    <x v="0"/>
    <s v="USD"/>
    <n v="1438552800"/>
    <n v="1435876423"/>
    <b v="0"/>
    <n v="52"/>
    <b v="0"/>
    <s v="food/food trucks"/>
    <m/>
    <m/>
    <x v="7"/>
    <x v="19"/>
  </r>
  <r>
    <n v="8000"/>
    <n v="26.01"/>
    <x v="2"/>
    <x v="0"/>
    <s v="USD"/>
    <n v="1403904808"/>
    <n v="1401312808"/>
    <b v="0"/>
    <n v="2"/>
    <b v="0"/>
    <s v="food/food trucks"/>
    <m/>
    <m/>
    <x v="7"/>
    <x v="19"/>
  </r>
  <r>
    <n v="2"/>
    <n v="0"/>
    <x v="2"/>
    <x v="5"/>
    <s v="CAD"/>
    <n v="1407533463"/>
    <n v="1404941463"/>
    <b v="0"/>
    <n v="0"/>
    <b v="0"/>
    <s v="food/food trucks"/>
    <m/>
    <m/>
    <x v="7"/>
    <x v="19"/>
  </r>
  <r>
    <n v="9999"/>
    <n v="70"/>
    <x v="2"/>
    <x v="0"/>
    <s v="USD"/>
    <n v="1411073972"/>
    <n v="1408481972"/>
    <b v="0"/>
    <n v="4"/>
    <b v="0"/>
    <s v="food/food trucks"/>
    <m/>
    <m/>
    <x v="7"/>
    <x v="19"/>
  </r>
  <r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19000"/>
    <n v="1145"/>
    <x v="3"/>
    <x v="0"/>
    <s v="USD"/>
    <n v="1491421314"/>
    <n v="1487709714"/>
    <b v="0"/>
    <n v="7"/>
    <b v="0"/>
    <s v="theater/spaces"/>
    <m/>
    <m/>
    <x v="1"/>
    <x v="38"/>
  </r>
  <r>
    <n v="16500"/>
    <n v="1739"/>
    <x v="3"/>
    <x v="0"/>
    <s v="USD"/>
    <n v="1490389158"/>
    <n v="1486504758"/>
    <b v="0"/>
    <n v="8"/>
    <b v="0"/>
    <s v="theater/spaces"/>
    <m/>
    <m/>
    <x v="1"/>
    <x v="38"/>
  </r>
  <r>
    <n v="35000"/>
    <n v="39304"/>
    <x v="0"/>
    <x v="0"/>
    <s v="USD"/>
    <n v="1413442740"/>
    <n v="1410937483"/>
    <b v="1"/>
    <n v="263"/>
    <b v="1"/>
    <s v="theater/spaces"/>
    <m/>
    <m/>
    <x v="1"/>
    <x v="38"/>
  </r>
  <r>
    <n v="8000"/>
    <n v="28067.57"/>
    <x v="0"/>
    <x v="0"/>
    <s v="USD"/>
    <n v="1369637940"/>
    <n v="1367088443"/>
    <b v="1"/>
    <n v="394"/>
    <b v="1"/>
    <s v="theater/spaces"/>
    <m/>
    <m/>
    <x v="1"/>
    <x v="38"/>
  </r>
  <r>
    <n v="20000"/>
    <n v="46643.07"/>
    <x v="0"/>
    <x v="1"/>
    <s v="GBP"/>
    <n v="1469119526"/>
    <n v="1463935526"/>
    <b v="1"/>
    <n v="1049"/>
    <b v="1"/>
    <s v="theater/spaces"/>
    <m/>
    <m/>
    <x v="1"/>
    <x v="38"/>
  </r>
  <r>
    <n v="50000"/>
    <n v="50803"/>
    <x v="0"/>
    <x v="0"/>
    <s v="USD"/>
    <n v="1475553540"/>
    <n v="1472528141"/>
    <b v="1"/>
    <n v="308"/>
    <b v="1"/>
    <s v="theater/spaces"/>
    <m/>
    <m/>
    <x v="1"/>
    <x v="38"/>
  </r>
  <r>
    <n v="60000"/>
    <n v="92340.21"/>
    <x v="0"/>
    <x v="0"/>
    <s v="USD"/>
    <n v="1407549600"/>
    <n v="1404797428"/>
    <b v="1"/>
    <n v="1088"/>
    <b v="1"/>
    <s v="theater/spaces"/>
    <m/>
    <m/>
    <x v="1"/>
    <x v="38"/>
  </r>
  <r>
    <n v="3910"/>
    <n v="3938"/>
    <x v="0"/>
    <x v="1"/>
    <s v="GBP"/>
    <n v="1403301660"/>
    <n v="1400694790"/>
    <b v="1"/>
    <n v="73"/>
    <b v="1"/>
    <s v="theater/spaces"/>
    <m/>
    <m/>
    <x v="1"/>
    <x v="38"/>
  </r>
  <r>
    <n v="5500"/>
    <n v="7226"/>
    <x v="0"/>
    <x v="0"/>
    <s v="USD"/>
    <n v="1373738400"/>
    <n v="1370568560"/>
    <b v="1"/>
    <n v="143"/>
    <b v="1"/>
    <s v="theater/spaces"/>
    <m/>
    <m/>
    <x v="1"/>
    <x v="38"/>
  </r>
  <r>
    <n v="150000"/>
    <n v="153362"/>
    <x v="0"/>
    <x v="0"/>
    <s v="USD"/>
    <n v="1450971684"/>
    <n v="1447515684"/>
    <b v="1"/>
    <n v="1420"/>
    <b v="1"/>
    <s v="theater/spaces"/>
    <m/>
    <m/>
    <x v="1"/>
    <x v="38"/>
  </r>
  <r>
    <n v="25000"/>
    <n v="29089"/>
    <x v="0"/>
    <x v="0"/>
    <s v="USD"/>
    <n v="1476486000"/>
    <n v="1474040596"/>
    <b v="1"/>
    <n v="305"/>
    <b v="1"/>
    <s v="theater/spaces"/>
    <m/>
    <m/>
    <x v="1"/>
    <x v="38"/>
  </r>
  <r>
    <n v="12000"/>
    <n v="31754.69"/>
    <x v="0"/>
    <x v="0"/>
    <s v="USD"/>
    <n v="1456047228"/>
    <n v="1453109628"/>
    <b v="1"/>
    <n v="551"/>
    <b v="1"/>
    <s v="theater/spaces"/>
    <m/>
    <m/>
    <x v="1"/>
    <x v="38"/>
  </r>
  <r>
    <n v="10000"/>
    <n v="11998.01"/>
    <x v="0"/>
    <x v="12"/>
    <s v="EUR"/>
    <n v="1444291193"/>
    <n v="1441699193"/>
    <b v="1"/>
    <n v="187"/>
    <b v="1"/>
    <s v="theater/spaces"/>
    <m/>
    <m/>
    <x v="1"/>
    <x v="38"/>
  </r>
  <r>
    <n v="25000"/>
    <n v="30026"/>
    <x v="0"/>
    <x v="0"/>
    <s v="USD"/>
    <n v="1417906649"/>
    <n v="1414015049"/>
    <b v="1"/>
    <n v="325"/>
    <b v="1"/>
    <s v="theater/spaces"/>
    <m/>
    <m/>
    <x v="1"/>
    <x v="38"/>
  </r>
  <r>
    <n v="18000"/>
    <n v="18645"/>
    <x v="0"/>
    <x v="0"/>
    <s v="USD"/>
    <n v="1462316400"/>
    <n v="1459865945"/>
    <b v="1"/>
    <n v="148"/>
    <b v="1"/>
    <s v="theater/spaces"/>
    <m/>
    <m/>
    <x v="1"/>
    <x v="38"/>
  </r>
  <r>
    <n v="6000"/>
    <n v="6530"/>
    <x v="0"/>
    <x v="0"/>
    <s v="USD"/>
    <n v="1460936694"/>
    <n v="1455756294"/>
    <b v="0"/>
    <n v="69"/>
    <b v="1"/>
    <s v="theater/spaces"/>
    <m/>
    <m/>
    <x v="1"/>
    <x v="38"/>
  </r>
  <r>
    <n v="25000"/>
    <n v="29531"/>
    <x v="0"/>
    <x v="0"/>
    <s v="USD"/>
    <n v="1478866253"/>
    <n v="1476270653"/>
    <b v="0"/>
    <n v="173"/>
    <b v="1"/>
    <s v="theater/spaces"/>
    <m/>
    <m/>
    <x v="1"/>
    <x v="38"/>
  </r>
  <r>
    <n v="750"/>
    <n v="10965"/>
    <x v="0"/>
    <x v="1"/>
    <s v="GBP"/>
    <n v="1378494000"/>
    <n v="1375880598"/>
    <b v="0"/>
    <n v="269"/>
    <b v="1"/>
    <s v="technology/hardware"/>
    <m/>
    <m/>
    <x v="2"/>
    <x v="30"/>
  </r>
  <r>
    <n v="5000"/>
    <n v="12627"/>
    <x v="0"/>
    <x v="0"/>
    <s v="USD"/>
    <n v="1485722053"/>
    <n v="1480538053"/>
    <b v="0"/>
    <n v="185"/>
    <b v="1"/>
    <s v="technology/hardware"/>
    <m/>
    <m/>
    <x v="2"/>
    <x v="30"/>
  </r>
  <r>
    <n v="12000"/>
    <n v="16806"/>
    <x v="0"/>
    <x v="0"/>
    <s v="USD"/>
    <n v="1420060088"/>
    <n v="1414872488"/>
    <b v="0"/>
    <n v="176"/>
    <b v="1"/>
    <s v="technology/hardware"/>
    <m/>
    <m/>
    <x v="2"/>
    <x v="30"/>
  </r>
  <r>
    <n v="2468"/>
    <n v="7326.88"/>
    <x v="0"/>
    <x v="1"/>
    <s v="GBP"/>
    <n v="1439625059"/>
    <n v="1436860259"/>
    <b v="0"/>
    <n v="1019"/>
    <b v="1"/>
    <s v="technology/hardware"/>
    <m/>
    <m/>
    <x v="2"/>
    <x v="30"/>
  </r>
  <r>
    <n v="40000"/>
    <n v="57817"/>
    <x v="0"/>
    <x v="5"/>
    <s v="CAD"/>
    <n v="1488390735"/>
    <n v="1484070735"/>
    <b v="0"/>
    <n v="113"/>
    <b v="1"/>
    <s v="technology/hardware"/>
    <m/>
    <m/>
    <x v="2"/>
    <x v="30"/>
  </r>
  <r>
    <n v="100000"/>
    <n v="105745"/>
    <x v="0"/>
    <x v="0"/>
    <s v="USD"/>
    <n v="1461333311"/>
    <n v="1458741311"/>
    <b v="0"/>
    <n v="404"/>
    <b v="1"/>
    <s v="technology/hardware"/>
    <m/>
    <m/>
    <x v="2"/>
    <x v="30"/>
  </r>
  <r>
    <n v="10000"/>
    <n v="49321"/>
    <x v="0"/>
    <x v="0"/>
    <s v="USD"/>
    <n v="1438964063"/>
    <n v="1436804063"/>
    <b v="0"/>
    <n v="707"/>
    <b v="1"/>
    <s v="technology/hardware"/>
    <m/>
    <m/>
    <x v="2"/>
    <x v="30"/>
  </r>
  <r>
    <n v="15000"/>
    <n v="30274"/>
    <x v="0"/>
    <x v="0"/>
    <s v="USD"/>
    <n v="1451485434"/>
    <n v="1448461434"/>
    <b v="0"/>
    <n v="392"/>
    <b v="1"/>
    <s v="technology/hardware"/>
    <m/>
    <m/>
    <x v="2"/>
    <x v="30"/>
  </r>
  <r>
    <n v="7500"/>
    <n v="7833"/>
    <x v="0"/>
    <x v="0"/>
    <s v="USD"/>
    <n v="1430459197"/>
    <n v="1427867197"/>
    <b v="0"/>
    <n v="23"/>
    <b v="1"/>
    <s v="technology/hardware"/>
    <m/>
    <m/>
    <x v="2"/>
    <x v="30"/>
  </r>
  <r>
    <n v="27000"/>
    <n v="45979.01"/>
    <x v="0"/>
    <x v="0"/>
    <s v="USD"/>
    <n v="1366635575"/>
    <n v="1363611575"/>
    <b v="0"/>
    <n v="682"/>
    <b v="1"/>
    <s v="technology/hardware"/>
    <m/>
    <m/>
    <x v="2"/>
    <x v="30"/>
  </r>
  <r>
    <n v="30000"/>
    <n v="31291"/>
    <x v="0"/>
    <x v="0"/>
    <s v="USD"/>
    <n v="1413604800"/>
    <n v="1408624622"/>
    <b v="0"/>
    <n v="37"/>
    <b v="1"/>
    <s v="technology/hardware"/>
    <m/>
    <m/>
    <x v="2"/>
    <x v="30"/>
  </r>
  <r>
    <n v="12000"/>
    <n v="14190"/>
    <x v="0"/>
    <x v="0"/>
    <s v="USD"/>
    <n v="1369699200"/>
    <n v="1366917828"/>
    <b v="0"/>
    <n v="146"/>
    <b v="1"/>
    <s v="technology/hardware"/>
    <m/>
    <m/>
    <x v="2"/>
    <x v="30"/>
  </r>
  <r>
    <n v="50000"/>
    <n v="53769"/>
    <x v="0"/>
    <x v="0"/>
    <s v="USD"/>
    <n v="1428643974"/>
    <n v="1423463574"/>
    <b v="0"/>
    <n v="119"/>
    <b v="1"/>
    <s v="technology/hardware"/>
    <m/>
    <m/>
    <x v="2"/>
    <x v="30"/>
  </r>
  <r>
    <n v="1"/>
    <n v="22603"/>
    <x v="0"/>
    <x v="0"/>
    <s v="USD"/>
    <n v="1476395940"/>
    <n v="1473782592"/>
    <b v="0"/>
    <n v="163"/>
    <b v="1"/>
    <s v="technology/hardware"/>
    <m/>
    <m/>
    <x v="2"/>
    <x v="30"/>
  </r>
  <r>
    <n v="750"/>
    <n v="7336.01"/>
    <x v="0"/>
    <x v="1"/>
    <s v="GBP"/>
    <n v="1363204800"/>
    <n v="1360551250"/>
    <b v="0"/>
    <n v="339"/>
    <b v="1"/>
    <s v="technology/hardware"/>
    <m/>
    <m/>
    <x v="2"/>
    <x v="30"/>
  </r>
  <r>
    <n v="8000"/>
    <n v="9832"/>
    <x v="0"/>
    <x v="5"/>
    <s v="CAD"/>
    <n v="1398268773"/>
    <n v="1395676773"/>
    <b v="0"/>
    <n v="58"/>
    <b v="1"/>
    <s v="technology/hardware"/>
    <m/>
    <m/>
    <x v="2"/>
    <x v="30"/>
  </r>
  <r>
    <n v="30000"/>
    <n v="73818.240000000005"/>
    <x v="0"/>
    <x v="0"/>
    <s v="USD"/>
    <n v="1389812400"/>
    <n v="1386108087"/>
    <b v="0"/>
    <n v="456"/>
    <b v="1"/>
    <s v="technology/hardware"/>
    <m/>
    <m/>
    <x v="2"/>
    <x v="30"/>
  </r>
  <r>
    <n v="5000"/>
    <n v="7397"/>
    <x v="0"/>
    <x v="0"/>
    <s v="USD"/>
    <n v="1478402804"/>
    <n v="1473218804"/>
    <b v="0"/>
    <n v="15"/>
    <b v="1"/>
    <s v="technology/hardware"/>
    <m/>
    <m/>
    <x v="2"/>
    <x v="30"/>
  </r>
  <r>
    <n v="1100"/>
    <n v="4225"/>
    <x v="0"/>
    <x v="1"/>
    <s v="GBP"/>
    <n v="1399324717"/>
    <n v="1395436717"/>
    <b v="0"/>
    <n v="191"/>
    <b v="1"/>
    <s v="technology/hardware"/>
    <m/>
    <m/>
    <x v="2"/>
    <x v="30"/>
  </r>
  <r>
    <n v="300"/>
    <n v="310"/>
    <x v="0"/>
    <x v="0"/>
    <s v="USD"/>
    <n v="1426117552"/>
    <n v="1423529152"/>
    <b v="0"/>
    <n v="17"/>
    <b v="1"/>
    <s v="technology/hardware"/>
    <m/>
    <m/>
    <x v="2"/>
    <x v="30"/>
  </r>
  <r>
    <n v="8000"/>
    <n v="35"/>
    <x v="2"/>
    <x v="0"/>
    <s v="USD"/>
    <n v="1413770820"/>
    <n v="1412005602"/>
    <b v="0"/>
    <n v="4"/>
    <b v="0"/>
    <s v="publishing/children's books"/>
    <m/>
    <m/>
    <x v="3"/>
    <x v="39"/>
  </r>
  <r>
    <n v="2500"/>
    <n v="731"/>
    <x v="2"/>
    <x v="0"/>
    <s v="USD"/>
    <n v="1337102187"/>
    <n v="1335892587"/>
    <b v="0"/>
    <n v="18"/>
    <b v="0"/>
    <s v="publishing/children's books"/>
    <m/>
    <m/>
    <x v="3"/>
    <x v="39"/>
  </r>
  <r>
    <n v="5999"/>
    <n v="0"/>
    <x v="2"/>
    <x v="0"/>
    <s v="USD"/>
    <n v="1476863607"/>
    <n v="1474271607"/>
    <b v="0"/>
    <n v="0"/>
    <b v="0"/>
    <s v="publishing/children's books"/>
    <m/>
    <m/>
    <x v="3"/>
    <x v="39"/>
  </r>
  <r>
    <n v="16000"/>
    <n v="835"/>
    <x v="2"/>
    <x v="0"/>
    <s v="USD"/>
    <n v="1330478998"/>
    <n v="1327886998"/>
    <b v="0"/>
    <n v="22"/>
    <b v="0"/>
    <s v="publishing/children's books"/>
    <m/>
    <m/>
    <x v="3"/>
    <x v="39"/>
  </r>
  <r>
    <n v="8000"/>
    <n v="1751"/>
    <x v="2"/>
    <x v="0"/>
    <s v="USD"/>
    <n v="1342309368"/>
    <n v="1337125368"/>
    <b v="0"/>
    <n v="49"/>
    <b v="0"/>
    <s v="publishing/children's books"/>
    <m/>
    <m/>
    <x v="3"/>
    <x v="39"/>
  </r>
  <r>
    <n v="3000"/>
    <n v="801"/>
    <x v="2"/>
    <x v="0"/>
    <s v="USD"/>
    <n v="1409337911"/>
    <n v="1406745911"/>
    <b v="0"/>
    <n v="19"/>
    <b v="0"/>
    <s v="publishing/children's books"/>
    <m/>
    <m/>
    <x v="3"/>
    <x v="39"/>
  </r>
  <r>
    <n v="500"/>
    <n v="140"/>
    <x v="2"/>
    <x v="0"/>
    <s v="USD"/>
    <n v="1339816200"/>
    <n v="1337095997"/>
    <b v="0"/>
    <n v="4"/>
    <b v="0"/>
    <s v="publishing/children's books"/>
    <m/>
    <m/>
    <x v="3"/>
    <x v="39"/>
  </r>
  <r>
    <n v="5000"/>
    <n v="53"/>
    <x v="2"/>
    <x v="0"/>
    <s v="USD"/>
    <n v="1472835802"/>
    <n v="1470243802"/>
    <b v="0"/>
    <n v="4"/>
    <b v="0"/>
    <s v="publishing/children's books"/>
    <m/>
    <m/>
    <x v="3"/>
    <x v="39"/>
  </r>
  <r>
    <n v="10000"/>
    <n v="110"/>
    <x v="2"/>
    <x v="0"/>
    <s v="USD"/>
    <n v="1428171037"/>
    <n v="1425582637"/>
    <b v="0"/>
    <n v="2"/>
    <b v="0"/>
    <s v="publishing/children's books"/>
    <m/>
    <m/>
    <x v="3"/>
    <x v="39"/>
  </r>
  <r>
    <n v="1999"/>
    <n v="0"/>
    <x v="2"/>
    <x v="0"/>
    <s v="USD"/>
    <n v="1341086400"/>
    <n v="1340055345"/>
    <b v="0"/>
    <n v="0"/>
    <b v="0"/>
    <s v="publishing/children's books"/>
    <m/>
    <m/>
    <x v="3"/>
    <x v="39"/>
  </r>
  <r>
    <n v="3274"/>
    <n v="0"/>
    <x v="2"/>
    <x v="0"/>
    <s v="USD"/>
    <n v="1403039842"/>
    <n v="1397855842"/>
    <b v="0"/>
    <n v="0"/>
    <b v="0"/>
    <s v="publishing/children's books"/>
    <m/>
    <m/>
    <x v="3"/>
    <x v="39"/>
  </r>
  <r>
    <n v="4800"/>
    <n v="550"/>
    <x v="2"/>
    <x v="0"/>
    <s v="USD"/>
    <n v="1324232504"/>
    <n v="1320776504"/>
    <b v="0"/>
    <n v="14"/>
    <b v="0"/>
    <s v="publishing/children's books"/>
    <m/>
    <m/>
    <x v="3"/>
    <x v="39"/>
  </r>
  <r>
    <n v="2000"/>
    <n v="380"/>
    <x v="2"/>
    <x v="0"/>
    <s v="USD"/>
    <n v="1346017023"/>
    <n v="1343425023"/>
    <b v="0"/>
    <n v="8"/>
    <b v="0"/>
    <s v="publishing/children's books"/>
    <m/>
    <m/>
    <x v="3"/>
    <x v="39"/>
  </r>
  <r>
    <n v="10000"/>
    <n v="0"/>
    <x v="2"/>
    <x v="0"/>
    <s v="USD"/>
    <n v="1410448551"/>
    <n v="1407856551"/>
    <b v="0"/>
    <n v="0"/>
    <b v="0"/>
    <s v="publishing/children's books"/>
    <m/>
    <m/>
    <x v="3"/>
    <x v="39"/>
  </r>
  <r>
    <n v="500"/>
    <n v="260"/>
    <x v="2"/>
    <x v="17"/>
    <s v="EUR"/>
    <n v="1428519527"/>
    <n v="1425927527"/>
    <b v="0"/>
    <n v="15"/>
    <b v="0"/>
    <s v="publishing/children's books"/>
    <m/>
    <m/>
    <x v="3"/>
    <x v="39"/>
  </r>
  <r>
    <n v="10000"/>
    <n v="1048"/>
    <x v="2"/>
    <x v="0"/>
    <s v="USD"/>
    <n v="1389476201"/>
    <n v="1386884201"/>
    <b v="0"/>
    <n v="33"/>
    <b v="0"/>
    <s v="publishing/children's books"/>
    <m/>
    <m/>
    <x v="3"/>
    <x v="39"/>
  </r>
  <r>
    <n v="1500"/>
    <n v="10"/>
    <x v="2"/>
    <x v="0"/>
    <s v="USD"/>
    <n v="1470498332"/>
    <n v="1469202332"/>
    <b v="0"/>
    <n v="2"/>
    <b v="0"/>
    <s v="publishing/children's books"/>
    <m/>
    <m/>
    <x v="3"/>
    <x v="39"/>
  </r>
  <r>
    <n v="2000"/>
    <n v="234"/>
    <x v="2"/>
    <x v="2"/>
    <s v="AUD"/>
    <n v="1476095783"/>
    <n v="1474886183"/>
    <b v="0"/>
    <n v="6"/>
    <b v="0"/>
    <s v="publishing/children's books"/>
    <m/>
    <m/>
    <x v="3"/>
    <x v="39"/>
  </r>
  <r>
    <n v="1000"/>
    <n v="105"/>
    <x v="2"/>
    <x v="2"/>
    <s v="AUD"/>
    <n v="1468658866"/>
    <n v="1464943666"/>
    <b v="0"/>
    <n v="2"/>
    <b v="0"/>
    <s v="publishing/children's books"/>
    <m/>
    <m/>
    <x v="3"/>
    <x v="39"/>
  </r>
  <r>
    <n v="5000"/>
    <n v="0"/>
    <x v="2"/>
    <x v="1"/>
    <s v="GBP"/>
    <n v="1371726258"/>
    <n v="1369134258"/>
    <b v="0"/>
    <n v="0"/>
    <b v="0"/>
    <s v="publishing/children's books"/>
    <m/>
    <m/>
    <x v="3"/>
    <x v="39"/>
  </r>
  <r>
    <n v="5000"/>
    <n v="36"/>
    <x v="2"/>
    <x v="0"/>
    <s v="USD"/>
    <n v="1357176693"/>
    <n v="1354584693"/>
    <b v="0"/>
    <n v="4"/>
    <b v="0"/>
    <s v="publishing/children's books"/>
    <m/>
    <m/>
    <x v="3"/>
    <x v="39"/>
  </r>
  <r>
    <n v="3250"/>
    <n v="25"/>
    <x v="2"/>
    <x v="0"/>
    <s v="USD"/>
    <n v="1332114795"/>
    <n v="1326934395"/>
    <b v="0"/>
    <n v="1"/>
    <b v="0"/>
    <s v="publishing/children's books"/>
    <m/>
    <m/>
    <x v="3"/>
    <x v="39"/>
  </r>
  <r>
    <n v="39400"/>
    <n v="90"/>
    <x v="2"/>
    <x v="0"/>
    <s v="USD"/>
    <n v="1369403684"/>
    <n v="1365515684"/>
    <b v="0"/>
    <n v="3"/>
    <b v="0"/>
    <s v="publishing/children's books"/>
    <m/>
    <m/>
    <x v="3"/>
    <x v="39"/>
  </r>
  <r>
    <n v="4000"/>
    <n v="45"/>
    <x v="2"/>
    <x v="0"/>
    <s v="USD"/>
    <n v="1338404400"/>
    <n v="1335855631"/>
    <b v="0"/>
    <n v="4"/>
    <b v="0"/>
    <s v="publishing/children's books"/>
    <m/>
    <m/>
    <x v="3"/>
    <x v="39"/>
  </r>
  <r>
    <n v="4000"/>
    <n v="0"/>
    <x v="2"/>
    <x v="0"/>
    <s v="USD"/>
    <n v="1351432428"/>
    <n v="1350050028"/>
    <b v="0"/>
    <n v="0"/>
    <b v="0"/>
    <s v="publishing/children's books"/>
    <m/>
    <m/>
    <x v="3"/>
    <x v="39"/>
  </r>
  <r>
    <n v="5000"/>
    <n v="100"/>
    <x v="2"/>
    <x v="0"/>
    <s v="USD"/>
    <n v="1313078518"/>
    <n v="1310486518"/>
    <b v="0"/>
    <n v="4"/>
    <b v="0"/>
    <s v="publishing/children's books"/>
    <m/>
    <m/>
    <x v="3"/>
    <x v="39"/>
  </r>
  <r>
    <n v="4000"/>
    <n v="34"/>
    <x v="2"/>
    <x v="5"/>
    <s v="CAD"/>
    <n v="1439766050"/>
    <n v="1434582050"/>
    <b v="0"/>
    <n v="3"/>
    <b v="0"/>
    <s v="publishing/children's books"/>
    <m/>
    <m/>
    <x v="3"/>
    <x v="39"/>
  </r>
  <r>
    <n v="7000"/>
    <n v="1002"/>
    <x v="2"/>
    <x v="0"/>
    <s v="USD"/>
    <n v="1333028723"/>
    <n v="1330440323"/>
    <b v="0"/>
    <n v="34"/>
    <b v="0"/>
    <s v="publishing/children's books"/>
    <m/>
    <m/>
    <x v="3"/>
    <x v="39"/>
  </r>
  <r>
    <n v="800"/>
    <n v="2"/>
    <x v="2"/>
    <x v="1"/>
    <s v="GBP"/>
    <n v="1401997790"/>
    <n v="1397677790"/>
    <b v="0"/>
    <n v="2"/>
    <b v="0"/>
    <s v="publishing/children's books"/>
    <m/>
    <m/>
    <x v="3"/>
    <x v="39"/>
  </r>
  <r>
    <n v="20000"/>
    <n v="2082.25"/>
    <x v="2"/>
    <x v="0"/>
    <s v="USD"/>
    <n v="1395158130"/>
    <n v="1392569730"/>
    <b v="0"/>
    <n v="33"/>
    <b v="0"/>
    <s v="publishing/children's books"/>
    <m/>
    <m/>
    <x v="3"/>
    <x v="39"/>
  </r>
  <r>
    <n v="19980"/>
    <n v="0"/>
    <x v="2"/>
    <x v="0"/>
    <s v="USD"/>
    <n v="1359738000"/>
    <n v="1355489140"/>
    <b v="0"/>
    <n v="0"/>
    <b v="0"/>
    <s v="publishing/children's books"/>
    <m/>
    <m/>
    <x v="3"/>
    <x v="39"/>
  </r>
  <r>
    <n v="8000"/>
    <n v="0"/>
    <x v="2"/>
    <x v="0"/>
    <s v="USD"/>
    <n v="1381006294"/>
    <n v="1379710294"/>
    <b v="0"/>
    <n v="0"/>
    <b v="0"/>
    <s v="publishing/children's books"/>
    <m/>
    <m/>
    <x v="3"/>
    <x v="39"/>
  </r>
  <r>
    <n v="530"/>
    <n v="1"/>
    <x v="2"/>
    <x v="5"/>
    <s v="CAD"/>
    <n v="1461530721"/>
    <n v="1460666721"/>
    <b v="0"/>
    <n v="1"/>
    <b v="0"/>
    <s v="publishing/children's books"/>
    <m/>
    <m/>
    <x v="3"/>
    <x v="39"/>
  </r>
  <r>
    <n v="4000"/>
    <n v="570"/>
    <x v="2"/>
    <x v="0"/>
    <s v="USD"/>
    <n v="1362711728"/>
    <n v="1360119728"/>
    <b v="0"/>
    <n v="13"/>
    <b v="0"/>
    <s v="publishing/children's books"/>
    <m/>
    <m/>
    <x v="3"/>
    <x v="39"/>
  </r>
  <r>
    <n v="5000"/>
    <n v="150"/>
    <x v="2"/>
    <x v="0"/>
    <s v="USD"/>
    <n v="1323994754"/>
    <n v="1321402754"/>
    <b v="0"/>
    <n v="2"/>
    <b v="0"/>
    <s v="publishing/children's books"/>
    <m/>
    <m/>
    <x v="3"/>
    <x v="39"/>
  </r>
  <r>
    <n v="21000"/>
    <n v="1655"/>
    <x v="2"/>
    <x v="0"/>
    <s v="USD"/>
    <n v="1434092876"/>
    <n v="1431414476"/>
    <b v="0"/>
    <n v="36"/>
    <b v="0"/>
    <s v="publishing/children's books"/>
    <m/>
    <m/>
    <x v="3"/>
    <x v="39"/>
  </r>
  <r>
    <n v="3000"/>
    <n v="10"/>
    <x v="2"/>
    <x v="0"/>
    <s v="USD"/>
    <n v="1437149004"/>
    <n v="1434557004"/>
    <b v="0"/>
    <n v="1"/>
    <b v="0"/>
    <s v="publishing/children's books"/>
    <m/>
    <m/>
    <x v="3"/>
    <x v="39"/>
  </r>
  <r>
    <n v="5500"/>
    <n v="1405"/>
    <x v="2"/>
    <x v="0"/>
    <s v="USD"/>
    <n v="1409009306"/>
    <n v="1406417306"/>
    <b v="0"/>
    <n v="15"/>
    <b v="0"/>
    <s v="publishing/children's books"/>
    <m/>
    <m/>
    <x v="3"/>
    <x v="39"/>
  </r>
  <r>
    <n v="2500"/>
    <n v="53"/>
    <x v="2"/>
    <x v="0"/>
    <s v="USD"/>
    <n v="1448204621"/>
    <n v="1445609021"/>
    <b v="0"/>
    <n v="1"/>
    <b v="0"/>
    <s v="publishing/children's books"/>
    <m/>
    <m/>
    <x v="3"/>
    <x v="39"/>
  </r>
  <r>
    <n v="100000"/>
    <n v="0"/>
    <x v="2"/>
    <x v="13"/>
    <s v="EUR"/>
    <n v="1489142688"/>
    <n v="1486550688"/>
    <b v="0"/>
    <n v="0"/>
    <b v="0"/>
    <s v="publishing/children's books"/>
    <m/>
    <m/>
    <x v="3"/>
    <x v="39"/>
  </r>
  <r>
    <n v="1250"/>
    <n v="1316"/>
    <x v="0"/>
    <x v="0"/>
    <s v="USD"/>
    <n v="1423724400"/>
    <n v="1421274954"/>
    <b v="0"/>
    <n v="28"/>
    <b v="1"/>
    <s v="theater/plays"/>
    <m/>
    <m/>
    <x v="1"/>
    <x v="6"/>
  </r>
  <r>
    <n v="1000"/>
    <n v="1200"/>
    <x v="0"/>
    <x v="0"/>
    <s v="USD"/>
    <n v="1424149140"/>
    <n v="1421964718"/>
    <b v="0"/>
    <n v="18"/>
    <b v="1"/>
    <s v="theater/plays"/>
    <m/>
    <m/>
    <x v="1"/>
    <x v="6"/>
  </r>
  <r>
    <n v="1000"/>
    <n v="1145"/>
    <x v="0"/>
    <x v="1"/>
    <s v="GBP"/>
    <n v="1429793446"/>
    <n v="1428583846"/>
    <b v="0"/>
    <n v="61"/>
    <b v="1"/>
    <s v="theater/plays"/>
    <m/>
    <m/>
    <x v="1"/>
    <x v="6"/>
  </r>
  <r>
    <n v="6000"/>
    <n v="7140"/>
    <x v="0"/>
    <x v="0"/>
    <s v="USD"/>
    <n v="1414608843"/>
    <n v="1412794443"/>
    <b v="0"/>
    <n v="108"/>
    <b v="1"/>
    <s v="theater/plays"/>
    <m/>
    <m/>
    <x v="1"/>
    <x v="6"/>
  </r>
  <r>
    <n v="5000"/>
    <n v="5234"/>
    <x v="0"/>
    <x v="0"/>
    <s v="USD"/>
    <n v="1470430800"/>
    <n v="1467865967"/>
    <b v="0"/>
    <n v="142"/>
    <b v="1"/>
    <s v="theater/plays"/>
    <m/>
    <m/>
    <x v="1"/>
    <x v="6"/>
  </r>
  <r>
    <n v="2500"/>
    <n v="2946"/>
    <x v="0"/>
    <x v="1"/>
    <s v="GBP"/>
    <n v="1404913180"/>
    <n v="1403703580"/>
    <b v="0"/>
    <n v="74"/>
    <b v="1"/>
    <s v="theater/plays"/>
    <m/>
    <m/>
    <x v="1"/>
    <x v="6"/>
  </r>
  <r>
    <n v="1000"/>
    <n v="1197"/>
    <x v="0"/>
    <x v="0"/>
    <s v="USD"/>
    <n v="1405658752"/>
    <n v="1403066752"/>
    <b v="0"/>
    <n v="38"/>
    <b v="1"/>
    <s v="theater/plays"/>
    <m/>
    <m/>
    <x v="1"/>
    <x v="6"/>
  </r>
  <r>
    <n v="2000"/>
    <n v="2050"/>
    <x v="0"/>
    <x v="0"/>
    <s v="USD"/>
    <n v="1469811043"/>
    <n v="1467219043"/>
    <b v="0"/>
    <n v="20"/>
    <b v="1"/>
    <s v="theater/plays"/>
    <m/>
    <m/>
    <x v="1"/>
    <x v="6"/>
  </r>
  <r>
    <n v="3000"/>
    <n v="3035"/>
    <x v="0"/>
    <x v="0"/>
    <s v="USD"/>
    <n v="1426132800"/>
    <n v="1424477934"/>
    <b v="0"/>
    <n v="24"/>
    <b v="1"/>
    <s v="theater/plays"/>
    <m/>
    <m/>
    <x v="1"/>
    <x v="6"/>
  </r>
  <r>
    <n v="3000"/>
    <n v="3160"/>
    <x v="0"/>
    <x v="0"/>
    <s v="USD"/>
    <n v="1423693903"/>
    <n v="1421101903"/>
    <b v="0"/>
    <n v="66"/>
    <b v="1"/>
    <s v="theater/plays"/>
    <m/>
    <m/>
    <x v="1"/>
    <x v="6"/>
  </r>
  <r>
    <n v="2000"/>
    <n v="2050"/>
    <x v="0"/>
    <x v="0"/>
    <s v="USD"/>
    <n v="1473393600"/>
    <n v="1470778559"/>
    <b v="0"/>
    <n v="28"/>
    <b v="1"/>
    <s v="theater/plays"/>
    <m/>
    <m/>
    <x v="1"/>
    <x v="6"/>
  </r>
  <r>
    <n v="2000"/>
    <n v="2152"/>
    <x v="0"/>
    <x v="0"/>
    <s v="USD"/>
    <n v="1439357559"/>
    <n v="1435469559"/>
    <b v="0"/>
    <n v="24"/>
    <b v="1"/>
    <s v="theater/plays"/>
    <m/>
    <m/>
    <x v="1"/>
    <x v="6"/>
  </r>
  <r>
    <n v="10000"/>
    <n v="11056.75"/>
    <x v="0"/>
    <x v="2"/>
    <s v="AUD"/>
    <n v="1437473005"/>
    <n v="1434881005"/>
    <b v="0"/>
    <n v="73"/>
    <b v="1"/>
    <s v="theater/plays"/>
    <m/>
    <m/>
    <x v="1"/>
    <x v="6"/>
  </r>
  <r>
    <n v="50"/>
    <n v="75"/>
    <x v="0"/>
    <x v="1"/>
    <s v="GBP"/>
    <n v="1457031600"/>
    <n v="1455640559"/>
    <b v="0"/>
    <n v="3"/>
    <b v="1"/>
    <s v="theater/plays"/>
    <m/>
    <m/>
    <x v="1"/>
    <x v="6"/>
  </r>
  <r>
    <n v="700"/>
    <n v="730"/>
    <x v="0"/>
    <x v="0"/>
    <s v="USD"/>
    <n v="1402095600"/>
    <n v="1400675841"/>
    <b v="0"/>
    <n v="20"/>
    <b v="1"/>
    <s v="theater/plays"/>
    <m/>
    <m/>
    <x v="1"/>
    <x v="6"/>
  </r>
  <r>
    <n v="800"/>
    <n v="924"/>
    <x v="0"/>
    <x v="1"/>
    <s v="GBP"/>
    <n v="1404564028"/>
    <n v="1401972028"/>
    <b v="0"/>
    <n v="21"/>
    <b v="1"/>
    <s v="theater/plays"/>
    <m/>
    <m/>
    <x v="1"/>
    <x v="6"/>
  </r>
  <r>
    <n v="8000"/>
    <n v="8211.61"/>
    <x v="0"/>
    <x v="1"/>
    <s v="GBP"/>
    <n v="1404858840"/>
    <n v="1402266840"/>
    <b v="0"/>
    <n v="94"/>
    <b v="1"/>
    <s v="theater/plays"/>
    <m/>
    <m/>
    <x v="1"/>
    <x v="6"/>
  </r>
  <r>
    <n v="5000"/>
    <n v="5070"/>
    <x v="0"/>
    <x v="1"/>
    <s v="GBP"/>
    <n v="1438358400"/>
    <n v="1437063121"/>
    <b v="0"/>
    <n v="139"/>
    <b v="1"/>
    <s v="theater/plays"/>
    <m/>
    <m/>
    <x v="1"/>
    <x v="6"/>
  </r>
  <r>
    <n v="5000"/>
    <n v="5831.74"/>
    <x v="0"/>
    <x v="1"/>
    <s v="GBP"/>
    <n v="1466179200"/>
    <n v="1463466070"/>
    <b v="0"/>
    <n v="130"/>
    <b v="1"/>
    <s v="theater/plays"/>
    <m/>
    <m/>
    <x v="1"/>
    <x v="6"/>
  </r>
  <r>
    <n v="1000"/>
    <n v="1330"/>
    <x v="0"/>
    <x v="1"/>
    <s v="GBP"/>
    <n v="1420377366"/>
    <n v="1415193366"/>
    <b v="0"/>
    <n v="31"/>
    <b v="1"/>
    <s v="theater/plays"/>
    <m/>
    <m/>
    <x v="1"/>
    <x v="6"/>
  </r>
  <r>
    <n v="500"/>
    <n v="666"/>
    <x v="0"/>
    <x v="2"/>
    <s v="AUD"/>
    <n v="1412938800"/>
    <n v="1411019409"/>
    <b v="0"/>
    <n v="13"/>
    <b v="1"/>
    <s v="theater/plays"/>
    <m/>
    <m/>
    <x v="1"/>
    <x v="6"/>
  </r>
  <r>
    <n v="3000"/>
    <n v="3055"/>
    <x v="0"/>
    <x v="1"/>
    <s v="GBP"/>
    <n v="1438875107"/>
    <n v="1436283107"/>
    <b v="0"/>
    <n v="90"/>
    <b v="1"/>
    <s v="theater/plays"/>
    <m/>
    <m/>
    <x v="1"/>
    <x v="6"/>
  </r>
  <r>
    <n v="10000"/>
    <n v="12795"/>
    <x v="0"/>
    <x v="0"/>
    <s v="USD"/>
    <n v="1437004800"/>
    <n v="1433295276"/>
    <b v="0"/>
    <n v="141"/>
    <b v="1"/>
    <s v="theater/plays"/>
    <m/>
    <m/>
    <x v="1"/>
    <x v="6"/>
  </r>
  <r>
    <n v="1000"/>
    <n v="1150"/>
    <x v="0"/>
    <x v="1"/>
    <s v="GBP"/>
    <n v="1411987990"/>
    <n v="1409395990"/>
    <b v="0"/>
    <n v="23"/>
    <b v="1"/>
    <s v="theater/plays"/>
    <m/>
    <m/>
    <x v="1"/>
    <x v="6"/>
  </r>
  <r>
    <n v="400"/>
    <n v="440"/>
    <x v="0"/>
    <x v="1"/>
    <s v="GBP"/>
    <n v="1440245273"/>
    <n v="1438085273"/>
    <b v="0"/>
    <n v="18"/>
    <b v="1"/>
    <s v="theater/plays"/>
    <m/>
    <m/>
    <x v="1"/>
    <x v="6"/>
  </r>
  <r>
    <n v="3000"/>
    <n v="3363"/>
    <x v="0"/>
    <x v="1"/>
    <s v="GBP"/>
    <n v="1438772400"/>
    <n v="1435645490"/>
    <b v="0"/>
    <n v="76"/>
    <b v="1"/>
    <s v="theater/plays"/>
    <m/>
    <m/>
    <x v="1"/>
    <x v="6"/>
  </r>
  <r>
    <n v="5000"/>
    <n v="6300"/>
    <x v="0"/>
    <x v="0"/>
    <s v="USD"/>
    <n v="1435611438"/>
    <n v="1433019438"/>
    <b v="0"/>
    <n v="93"/>
    <b v="1"/>
    <s v="theater/plays"/>
    <m/>
    <m/>
    <x v="1"/>
    <x v="6"/>
  </r>
  <r>
    <n v="4500"/>
    <n v="4511"/>
    <x v="0"/>
    <x v="0"/>
    <s v="USD"/>
    <n v="1440274735"/>
    <n v="1437682735"/>
    <b v="0"/>
    <n v="69"/>
    <b v="1"/>
    <s v="theater/plays"/>
    <m/>
    <m/>
    <x v="1"/>
    <x v="6"/>
  </r>
  <r>
    <n v="2500"/>
    <n v="2560"/>
    <x v="0"/>
    <x v="0"/>
    <s v="USD"/>
    <n v="1459348740"/>
    <n v="1458647725"/>
    <b v="0"/>
    <n v="21"/>
    <b v="1"/>
    <s v="theater/plays"/>
    <m/>
    <m/>
    <x v="1"/>
    <x v="6"/>
  </r>
  <r>
    <n v="2500"/>
    <n v="2705"/>
    <x v="0"/>
    <x v="0"/>
    <s v="USD"/>
    <n v="1401595140"/>
    <n v="1398828064"/>
    <b v="0"/>
    <n v="57"/>
    <b v="1"/>
    <s v="theater/plays"/>
    <m/>
    <m/>
    <x v="1"/>
    <x v="6"/>
  </r>
  <r>
    <n v="10000"/>
    <n v="10027"/>
    <x v="0"/>
    <x v="1"/>
    <s v="GBP"/>
    <n v="1424692503"/>
    <n v="1422100503"/>
    <b v="0"/>
    <n v="108"/>
    <b v="1"/>
    <s v="theater/plays"/>
    <m/>
    <m/>
    <x v="1"/>
    <x v="6"/>
  </r>
  <r>
    <n v="5000"/>
    <n v="5665"/>
    <x v="0"/>
    <x v="5"/>
    <s v="CAD"/>
    <n v="1428292800"/>
    <n v="1424368298"/>
    <b v="0"/>
    <n v="83"/>
    <b v="1"/>
    <s v="theater/plays"/>
    <m/>
    <m/>
    <x v="1"/>
    <x v="6"/>
  </r>
  <r>
    <n v="2800"/>
    <n v="3572.12"/>
    <x v="0"/>
    <x v="0"/>
    <s v="USD"/>
    <n v="1481737761"/>
    <n v="1479577761"/>
    <b v="0"/>
    <n v="96"/>
    <b v="1"/>
    <s v="theater/plays"/>
    <m/>
    <m/>
    <x v="1"/>
    <x v="6"/>
  </r>
  <r>
    <n v="1500"/>
    <n v="1616"/>
    <x v="0"/>
    <x v="1"/>
    <s v="GBP"/>
    <n v="1431164115"/>
    <n v="1428572115"/>
    <b v="0"/>
    <n v="64"/>
    <b v="1"/>
    <s v="theater/plays"/>
    <m/>
    <m/>
    <x v="1"/>
    <x v="6"/>
  </r>
  <r>
    <n v="250"/>
    <n v="605"/>
    <x v="0"/>
    <x v="5"/>
    <s v="CAD"/>
    <n v="1470595109"/>
    <n v="1468003109"/>
    <b v="0"/>
    <n v="14"/>
    <b v="1"/>
    <s v="theater/plays"/>
    <m/>
    <m/>
    <x v="1"/>
    <x v="6"/>
  </r>
  <r>
    <n v="3000"/>
    <n v="4247"/>
    <x v="0"/>
    <x v="1"/>
    <s v="GBP"/>
    <n v="1438531200"/>
    <n v="1435921992"/>
    <b v="0"/>
    <n v="169"/>
    <b v="1"/>
    <s v="theater/plays"/>
    <m/>
    <m/>
    <x v="1"/>
    <x v="6"/>
  </r>
  <r>
    <n v="600"/>
    <n v="780"/>
    <x v="0"/>
    <x v="1"/>
    <s v="GBP"/>
    <n v="1425136462"/>
    <n v="1421680462"/>
    <b v="0"/>
    <n v="33"/>
    <b v="1"/>
    <s v="theater/plays"/>
    <m/>
    <m/>
    <x v="1"/>
    <x v="6"/>
  </r>
  <r>
    <n v="10000"/>
    <n v="10603"/>
    <x v="0"/>
    <x v="0"/>
    <s v="USD"/>
    <n v="1443018086"/>
    <n v="1441290086"/>
    <b v="0"/>
    <n v="102"/>
    <b v="1"/>
    <s v="theater/plays"/>
    <m/>
    <m/>
    <x v="1"/>
    <x v="6"/>
  </r>
  <r>
    <n v="5000"/>
    <n v="5240"/>
    <x v="0"/>
    <x v="1"/>
    <s v="GBP"/>
    <n v="1434285409"/>
    <n v="1431693409"/>
    <b v="0"/>
    <n v="104"/>
    <b v="1"/>
    <s v="theater/plays"/>
    <m/>
    <m/>
    <x v="1"/>
    <x v="6"/>
  </r>
  <r>
    <n v="200"/>
    <n v="272"/>
    <x v="0"/>
    <x v="1"/>
    <s v="GBP"/>
    <n v="1456444800"/>
    <n v="1454337589"/>
    <b v="0"/>
    <n v="20"/>
    <b v="1"/>
    <s v="theater/plays"/>
    <m/>
    <m/>
    <x v="1"/>
    <x v="6"/>
  </r>
  <r>
    <n v="1000"/>
    <n v="1000"/>
    <x v="0"/>
    <x v="1"/>
    <s v="GBP"/>
    <n v="1411510135"/>
    <n v="1408918135"/>
    <b v="0"/>
    <n v="35"/>
    <b v="1"/>
    <s v="theater/plays"/>
    <m/>
    <m/>
    <x v="1"/>
    <x v="6"/>
  </r>
  <r>
    <n v="6000"/>
    <n v="6000"/>
    <x v="0"/>
    <x v="0"/>
    <s v="USD"/>
    <n v="1427469892"/>
    <n v="1424881492"/>
    <b v="0"/>
    <n v="94"/>
    <b v="1"/>
    <s v="theater/plays"/>
    <m/>
    <m/>
    <x v="1"/>
    <x v="6"/>
  </r>
  <r>
    <n v="100"/>
    <n v="124"/>
    <x v="0"/>
    <x v="1"/>
    <s v="GBP"/>
    <n v="1427842740"/>
    <n v="1425428206"/>
    <b v="0"/>
    <n v="14"/>
    <b v="1"/>
    <s v="theater/plays"/>
    <m/>
    <m/>
    <x v="1"/>
    <x v="6"/>
  </r>
  <r>
    <n v="650"/>
    <n v="760"/>
    <x v="0"/>
    <x v="0"/>
    <s v="USD"/>
    <n v="1434159780"/>
    <n v="1431412196"/>
    <b v="0"/>
    <n v="15"/>
    <b v="1"/>
    <s v="theater/plays"/>
    <m/>
    <m/>
    <x v="1"/>
    <x v="6"/>
  </r>
  <r>
    <n v="3000"/>
    <n v="3100"/>
    <x v="0"/>
    <x v="1"/>
    <s v="GBP"/>
    <n v="1449255686"/>
    <n v="1446663686"/>
    <b v="0"/>
    <n v="51"/>
    <b v="1"/>
    <s v="theater/plays"/>
    <m/>
    <m/>
    <x v="1"/>
    <x v="6"/>
  </r>
  <r>
    <n v="2000"/>
    <n v="2155"/>
    <x v="0"/>
    <x v="0"/>
    <s v="USD"/>
    <n v="1436511600"/>
    <n v="1434415812"/>
    <b v="0"/>
    <n v="19"/>
    <b v="1"/>
    <s v="theater/plays"/>
    <m/>
    <m/>
    <x v="1"/>
    <x v="6"/>
  </r>
  <r>
    <n v="2000"/>
    <n v="2405"/>
    <x v="0"/>
    <x v="0"/>
    <s v="USD"/>
    <n v="1464971400"/>
    <n v="1462379066"/>
    <b v="0"/>
    <n v="23"/>
    <b v="1"/>
    <s v="theater/plays"/>
    <m/>
    <m/>
    <x v="1"/>
    <x v="6"/>
  </r>
  <r>
    <n v="9500"/>
    <n v="9536"/>
    <x v="0"/>
    <x v="1"/>
    <s v="GBP"/>
    <n v="1443826800"/>
    <n v="1441606869"/>
    <b v="0"/>
    <n v="97"/>
    <b v="1"/>
    <s v="theater/plays"/>
    <m/>
    <m/>
    <x v="1"/>
    <x v="6"/>
  </r>
  <r>
    <n v="2500"/>
    <n v="2663"/>
    <x v="0"/>
    <x v="1"/>
    <s v="GBP"/>
    <n v="1464863118"/>
    <n v="1462443918"/>
    <b v="0"/>
    <n v="76"/>
    <b v="1"/>
    <s v="theater/plays"/>
    <m/>
    <m/>
    <x v="1"/>
    <x v="6"/>
  </r>
  <r>
    <n v="3000"/>
    <n v="3000"/>
    <x v="0"/>
    <x v="0"/>
    <s v="USD"/>
    <n v="1399867140"/>
    <n v="1398802148"/>
    <b v="0"/>
    <n v="11"/>
    <b v="1"/>
    <s v="theater/plays"/>
    <m/>
    <m/>
    <x v="1"/>
    <x v="6"/>
  </r>
  <r>
    <n v="3000"/>
    <n v="3320"/>
    <x v="0"/>
    <x v="0"/>
    <s v="USD"/>
    <n v="1437076070"/>
    <n v="1434484070"/>
    <b v="0"/>
    <n v="52"/>
    <b v="1"/>
    <s v="theater/plays"/>
    <m/>
    <m/>
    <x v="1"/>
    <x v="6"/>
  </r>
  <r>
    <n v="2500"/>
    <n v="2867.99"/>
    <x v="0"/>
    <x v="1"/>
    <s v="GBP"/>
    <n v="1416780000"/>
    <n v="1414342894"/>
    <b v="0"/>
    <n v="95"/>
    <b v="1"/>
    <s v="theater/plays"/>
    <m/>
    <m/>
    <x v="1"/>
    <x v="6"/>
  </r>
  <r>
    <n v="2700"/>
    <n v="2923"/>
    <x v="0"/>
    <x v="0"/>
    <s v="USD"/>
    <n v="1444528800"/>
    <n v="1442804633"/>
    <b v="0"/>
    <n v="35"/>
    <b v="1"/>
    <s v="theater/plays"/>
    <m/>
    <m/>
    <x v="1"/>
    <x v="6"/>
  </r>
  <r>
    <n v="800"/>
    <n v="1360"/>
    <x v="0"/>
    <x v="1"/>
    <s v="GBP"/>
    <n v="1422658930"/>
    <n v="1421362930"/>
    <b v="0"/>
    <n v="21"/>
    <b v="1"/>
    <s v="theater/plays"/>
    <m/>
    <m/>
    <x v="1"/>
    <x v="6"/>
  </r>
  <r>
    <n v="1000"/>
    <n v="1870.99"/>
    <x v="0"/>
    <x v="1"/>
    <s v="GBP"/>
    <n v="1449273600"/>
    <n v="1446742417"/>
    <b v="0"/>
    <n v="93"/>
    <b v="1"/>
    <s v="theater/plays"/>
    <m/>
    <m/>
    <x v="1"/>
    <x v="6"/>
  </r>
  <r>
    <n v="450"/>
    <n v="485"/>
    <x v="0"/>
    <x v="0"/>
    <s v="USD"/>
    <n v="1487393940"/>
    <n v="1484115418"/>
    <b v="0"/>
    <n v="11"/>
    <b v="1"/>
    <s v="theater/plays"/>
    <m/>
    <m/>
    <x v="1"/>
    <x v="6"/>
  </r>
  <r>
    <n v="850"/>
    <n v="850"/>
    <x v="0"/>
    <x v="5"/>
    <s v="CAD"/>
    <n v="1449701284"/>
    <n v="1446241684"/>
    <b v="0"/>
    <n v="21"/>
    <b v="1"/>
    <s v="theater/plays"/>
    <m/>
    <m/>
    <x v="1"/>
    <x v="6"/>
  </r>
  <r>
    <n v="2000"/>
    <n v="2405"/>
    <x v="0"/>
    <x v="0"/>
    <s v="USD"/>
    <n v="1407967200"/>
    <n v="1406039696"/>
    <b v="0"/>
    <n v="54"/>
    <b v="1"/>
    <s v="theater/plays"/>
    <m/>
    <m/>
    <x v="1"/>
    <x v="6"/>
  </r>
  <r>
    <n v="3500"/>
    <n v="3900"/>
    <x v="0"/>
    <x v="0"/>
    <s v="USD"/>
    <n v="1408942740"/>
    <n v="1406958354"/>
    <b v="0"/>
    <n v="31"/>
    <b v="1"/>
    <s v="theater/plays"/>
    <m/>
    <m/>
    <x v="1"/>
    <x v="6"/>
  </r>
  <r>
    <n v="2500"/>
    <n v="2600"/>
    <x v="0"/>
    <x v="1"/>
    <s v="GBP"/>
    <n v="1426698000"/>
    <n v="1424825479"/>
    <b v="0"/>
    <n v="132"/>
    <b v="1"/>
    <s v="theater/plays"/>
    <m/>
    <m/>
    <x v="1"/>
    <x v="6"/>
  </r>
  <r>
    <n v="1000"/>
    <n v="10"/>
    <x v="2"/>
    <x v="1"/>
    <s v="GBP"/>
    <n v="1450032297"/>
    <n v="1444844697"/>
    <b v="0"/>
    <n v="1"/>
    <b v="0"/>
    <s v="theater/plays"/>
    <m/>
    <m/>
    <x v="1"/>
    <x v="6"/>
  </r>
  <r>
    <n v="1500"/>
    <n v="0"/>
    <x v="2"/>
    <x v="1"/>
    <s v="GBP"/>
    <n v="1403348400"/>
    <n v="1401058295"/>
    <b v="0"/>
    <n v="0"/>
    <b v="0"/>
    <s v="theater/plays"/>
    <m/>
    <m/>
    <x v="1"/>
    <x v="6"/>
  </r>
  <r>
    <n v="1200"/>
    <n v="0"/>
    <x v="2"/>
    <x v="0"/>
    <s v="USD"/>
    <n v="1465790400"/>
    <n v="1462210950"/>
    <b v="0"/>
    <n v="0"/>
    <b v="0"/>
    <s v="theater/plays"/>
    <m/>
    <m/>
    <x v="1"/>
    <x v="6"/>
  </r>
  <r>
    <n v="550"/>
    <n v="30"/>
    <x v="2"/>
    <x v="15"/>
    <s v="EUR"/>
    <n v="1483535180"/>
    <n v="1480943180"/>
    <b v="0"/>
    <n v="1"/>
    <b v="0"/>
    <s v="theater/plays"/>
    <m/>
    <m/>
    <x v="1"/>
    <x v="6"/>
  </r>
  <r>
    <n v="7500"/>
    <n v="2366"/>
    <x v="2"/>
    <x v="0"/>
    <s v="USD"/>
    <n v="1433723033"/>
    <n v="1428539033"/>
    <b v="0"/>
    <n v="39"/>
    <b v="0"/>
    <s v="theater/plays"/>
    <m/>
    <m/>
    <x v="1"/>
    <x v="6"/>
  </r>
  <r>
    <n v="8000"/>
    <n v="0"/>
    <x v="2"/>
    <x v="0"/>
    <s v="USD"/>
    <n v="1432917394"/>
    <n v="1429029394"/>
    <b v="0"/>
    <n v="0"/>
    <b v="0"/>
    <s v="theater/plays"/>
    <m/>
    <m/>
    <x v="1"/>
    <x v="6"/>
  </r>
  <r>
    <n v="2000"/>
    <n v="0"/>
    <x v="2"/>
    <x v="0"/>
    <s v="USD"/>
    <n v="1464031265"/>
    <n v="1458847265"/>
    <b v="0"/>
    <n v="0"/>
    <b v="0"/>
    <s v="theater/plays"/>
    <m/>
    <m/>
    <x v="1"/>
    <x v="6"/>
  </r>
  <r>
    <n v="35000"/>
    <n v="70"/>
    <x v="2"/>
    <x v="0"/>
    <s v="USD"/>
    <n v="1432913659"/>
    <n v="1430321659"/>
    <b v="0"/>
    <n v="3"/>
    <b v="0"/>
    <s v="theater/plays"/>
    <m/>
    <m/>
    <x v="1"/>
    <x v="6"/>
  </r>
  <r>
    <n v="500"/>
    <n v="5"/>
    <x v="2"/>
    <x v="1"/>
    <s v="GBP"/>
    <n v="1461406600"/>
    <n v="1458814600"/>
    <b v="0"/>
    <n v="1"/>
    <b v="0"/>
    <s v="theater/plays"/>
    <m/>
    <m/>
    <x v="1"/>
    <x v="6"/>
  </r>
  <r>
    <n v="8000"/>
    <n v="311"/>
    <x v="2"/>
    <x v="0"/>
    <s v="USD"/>
    <n v="1409962211"/>
    <n v="1407370211"/>
    <b v="0"/>
    <n v="13"/>
    <b v="0"/>
    <s v="theater/plays"/>
    <m/>
    <m/>
    <x v="1"/>
    <x v="6"/>
  </r>
  <r>
    <n v="4500"/>
    <n v="0"/>
    <x v="2"/>
    <x v="17"/>
    <s v="EUR"/>
    <n v="1454109420"/>
    <n v="1453334629"/>
    <b v="0"/>
    <n v="0"/>
    <b v="0"/>
    <s v="theater/plays"/>
    <m/>
    <m/>
    <x v="1"/>
    <x v="6"/>
  </r>
  <r>
    <n v="5000"/>
    <n v="95"/>
    <x v="2"/>
    <x v="0"/>
    <s v="USD"/>
    <n v="1403312703"/>
    <n v="1400720703"/>
    <b v="0"/>
    <n v="6"/>
    <b v="0"/>
    <s v="theater/plays"/>
    <m/>
    <m/>
    <x v="1"/>
    <x v="6"/>
  </r>
  <r>
    <n v="9500"/>
    <n v="0"/>
    <x v="2"/>
    <x v="5"/>
    <s v="CAD"/>
    <n v="1410669297"/>
    <n v="1405485297"/>
    <b v="0"/>
    <n v="0"/>
    <b v="0"/>
    <s v="theater/plays"/>
    <m/>
    <m/>
    <x v="1"/>
    <x v="6"/>
  </r>
  <r>
    <n v="1000"/>
    <n v="417"/>
    <x v="2"/>
    <x v="1"/>
    <s v="GBP"/>
    <n v="1431018719"/>
    <n v="1429290719"/>
    <b v="0"/>
    <n v="14"/>
    <b v="0"/>
    <s v="theater/plays"/>
    <m/>
    <m/>
    <x v="1"/>
    <x v="6"/>
  </r>
  <r>
    <n v="600"/>
    <n v="300"/>
    <x v="2"/>
    <x v="0"/>
    <s v="USD"/>
    <n v="1454110440"/>
    <n v="1451607071"/>
    <b v="0"/>
    <n v="5"/>
    <b v="0"/>
    <s v="theater/plays"/>
    <m/>
    <m/>
    <x v="1"/>
    <x v="6"/>
  </r>
  <r>
    <n v="3000"/>
    <n v="146"/>
    <x v="2"/>
    <x v="0"/>
    <s v="USD"/>
    <n v="1439069640"/>
    <n v="1433897647"/>
    <b v="0"/>
    <n v="6"/>
    <b v="0"/>
    <s v="theater/plays"/>
    <m/>
    <m/>
    <x v="1"/>
    <x v="6"/>
  </r>
  <r>
    <n v="38000"/>
    <n v="7500"/>
    <x v="2"/>
    <x v="14"/>
    <s v="MXN"/>
    <n v="1487613600"/>
    <n v="1482444295"/>
    <b v="0"/>
    <n v="15"/>
    <b v="0"/>
    <s v="theater/plays"/>
    <m/>
    <m/>
    <x v="1"/>
    <x v="6"/>
  </r>
  <r>
    <n v="1000"/>
    <n v="0"/>
    <x v="2"/>
    <x v="9"/>
    <s v="EUR"/>
    <n v="1417778880"/>
    <n v="1415711095"/>
    <b v="0"/>
    <n v="0"/>
    <b v="0"/>
    <s v="theater/plays"/>
    <m/>
    <m/>
    <x v="1"/>
    <x v="6"/>
  </r>
  <r>
    <n v="2000"/>
    <n v="35"/>
    <x v="2"/>
    <x v="2"/>
    <s v="AUD"/>
    <n v="1444984904"/>
    <n v="1439800904"/>
    <b v="0"/>
    <n v="1"/>
    <b v="0"/>
    <s v="theater/plays"/>
    <m/>
    <m/>
    <x v="1"/>
    <x v="6"/>
  </r>
  <r>
    <n v="4000"/>
    <n v="266"/>
    <x v="2"/>
    <x v="0"/>
    <s v="USD"/>
    <n v="1466363576"/>
    <n v="1461179576"/>
    <b v="0"/>
    <n v="9"/>
    <b v="0"/>
    <s v="theater/plays"/>
    <m/>
    <m/>
    <x v="1"/>
    <x v="6"/>
  </r>
  <r>
    <n v="250"/>
    <n v="80"/>
    <x v="2"/>
    <x v="2"/>
    <s v="AUD"/>
    <n v="1443103848"/>
    <n v="1441894248"/>
    <b v="0"/>
    <n v="3"/>
    <b v="0"/>
    <s v="theater/plays"/>
    <m/>
    <m/>
    <x v="1"/>
    <x v="6"/>
  </r>
  <r>
    <n v="12700"/>
    <n v="55"/>
    <x v="2"/>
    <x v="0"/>
    <s v="USD"/>
    <n v="1403636229"/>
    <n v="1401044229"/>
    <b v="0"/>
    <n v="3"/>
    <b v="0"/>
    <s v="theater/plays"/>
    <m/>
    <m/>
    <x v="1"/>
    <x v="6"/>
  </r>
  <r>
    <n v="50000"/>
    <n v="20"/>
    <x v="2"/>
    <x v="0"/>
    <s v="USD"/>
    <n v="1410279123"/>
    <n v="1405095123"/>
    <b v="0"/>
    <n v="1"/>
    <b v="0"/>
    <s v="theater/plays"/>
    <m/>
    <m/>
    <x v="1"/>
    <x v="6"/>
  </r>
  <r>
    <n v="2500"/>
    <n v="40"/>
    <x v="2"/>
    <x v="1"/>
    <s v="GBP"/>
    <n v="1437139080"/>
    <n v="1434552207"/>
    <b v="0"/>
    <n v="3"/>
    <b v="0"/>
    <s v="theater/plays"/>
    <m/>
    <m/>
    <x v="1"/>
    <x v="6"/>
  </r>
  <r>
    <n v="2888"/>
    <n v="0"/>
    <x v="2"/>
    <x v="0"/>
    <s v="USD"/>
    <n v="1420512259"/>
    <n v="1415328259"/>
    <b v="0"/>
    <n v="0"/>
    <b v="0"/>
    <s v="theater/plays"/>
    <m/>
    <m/>
    <x v="1"/>
    <x v="6"/>
  </r>
  <r>
    <n v="5000"/>
    <n v="45"/>
    <x v="2"/>
    <x v="0"/>
    <s v="USD"/>
    <n v="1476482400"/>
    <n v="1473893721"/>
    <b v="0"/>
    <n v="2"/>
    <b v="0"/>
    <s v="theater/plays"/>
    <m/>
    <m/>
    <x v="1"/>
    <x v="6"/>
  </r>
  <r>
    <n v="2500"/>
    <n v="504"/>
    <x v="2"/>
    <x v="0"/>
    <s v="USD"/>
    <n v="1467604800"/>
    <n v="1465533672"/>
    <b v="0"/>
    <n v="10"/>
    <b v="0"/>
    <s v="theater/plays"/>
    <m/>
    <m/>
    <x v="1"/>
    <x v="6"/>
  </r>
  <r>
    <n v="15000"/>
    <n v="6301.76"/>
    <x v="2"/>
    <x v="0"/>
    <s v="USD"/>
    <n v="1475697054"/>
    <n v="1473105054"/>
    <b v="0"/>
    <n v="60"/>
    <b v="0"/>
    <s v="theater/plays"/>
    <m/>
    <m/>
    <x v="1"/>
    <x v="6"/>
  </r>
  <r>
    <n v="20000"/>
    <n v="177"/>
    <x v="2"/>
    <x v="0"/>
    <s v="USD"/>
    <n v="1468937681"/>
    <n v="1466345681"/>
    <b v="0"/>
    <n v="5"/>
    <b v="0"/>
    <s v="theater/plays"/>
    <m/>
    <m/>
    <x v="1"/>
    <x v="6"/>
  </r>
  <r>
    <n v="5000"/>
    <n v="750"/>
    <x v="2"/>
    <x v="0"/>
    <s v="USD"/>
    <n v="1400301165"/>
    <n v="1397709165"/>
    <b v="0"/>
    <n v="9"/>
    <b v="0"/>
    <s v="theater/plays"/>
    <m/>
    <m/>
    <x v="1"/>
    <x v="6"/>
  </r>
  <r>
    <n v="10000"/>
    <n v="467"/>
    <x v="2"/>
    <x v="0"/>
    <s v="USD"/>
    <n v="1419183813"/>
    <n v="1417455813"/>
    <b v="0"/>
    <n v="13"/>
    <b v="0"/>
    <s v="theater/plays"/>
    <m/>
    <m/>
    <x v="1"/>
    <x v="6"/>
  </r>
  <r>
    <n v="3000"/>
    <n v="0"/>
    <x v="2"/>
    <x v="0"/>
    <s v="USD"/>
    <n v="1434768438"/>
    <n v="1429584438"/>
    <b v="0"/>
    <n v="0"/>
    <b v="0"/>
    <s v="theater/plays"/>
    <m/>
    <m/>
    <x v="1"/>
    <x v="6"/>
  </r>
  <r>
    <n v="2500"/>
    <n v="953"/>
    <x v="2"/>
    <x v="0"/>
    <s v="USD"/>
    <n v="1422473831"/>
    <n v="1419881831"/>
    <b v="0"/>
    <n v="8"/>
    <b v="0"/>
    <s v="theater/plays"/>
    <m/>
    <m/>
    <x v="1"/>
    <x v="6"/>
  </r>
  <r>
    <n v="5000"/>
    <n v="271"/>
    <x v="2"/>
    <x v="0"/>
    <s v="USD"/>
    <n v="1484684186"/>
    <n v="1482092186"/>
    <b v="0"/>
    <n v="3"/>
    <b v="0"/>
    <s v="theater/plays"/>
    <m/>
    <m/>
    <x v="1"/>
    <x v="6"/>
  </r>
  <r>
    <n v="20000"/>
    <n v="7"/>
    <x v="2"/>
    <x v="0"/>
    <s v="USD"/>
    <n v="1462417493"/>
    <n v="1459825493"/>
    <b v="0"/>
    <n v="3"/>
    <b v="0"/>
    <s v="theater/plays"/>
    <m/>
    <m/>
    <x v="1"/>
    <x v="6"/>
  </r>
  <r>
    <n v="150000"/>
    <n v="0"/>
    <x v="2"/>
    <x v="0"/>
    <s v="USD"/>
    <n v="1437069079"/>
    <n v="1434477079"/>
    <b v="0"/>
    <n v="0"/>
    <b v="0"/>
    <s v="theater/plays"/>
    <m/>
    <m/>
    <x v="1"/>
    <x v="6"/>
  </r>
  <r>
    <n v="6000"/>
    <n v="650"/>
    <x v="2"/>
    <x v="0"/>
    <s v="USD"/>
    <n v="1480525200"/>
    <n v="1477781724"/>
    <b v="0"/>
    <n v="6"/>
    <b v="0"/>
    <s v="theater/plays"/>
    <m/>
    <m/>
    <x v="1"/>
    <x v="6"/>
  </r>
  <r>
    <n v="3000"/>
    <n v="63"/>
    <x v="2"/>
    <x v="1"/>
    <s v="GBP"/>
    <n v="1435934795"/>
    <n v="1430750795"/>
    <b v="0"/>
    <n v="4"/>
    <b v="0"/>
    <s v="theater/plays"/>
    <m/>
    <m/>
    <x v="1"/>
    <x v="6"/>
  </r>
  <r>
    <n v="11200"/>
    <n v="29"/>
    <x v="2"/>
    <x v="0"/>
    <s v="USD"/>
    <n v="1453310661"/>
    <n v="1450718661"/>
    <b v="0"/>
    <n v="1"/>
    <b v="0"/>
    <s v="theater/plays"/>
    <m/>
    <m/>
    <x v="1"/>
    <x v="6"/>
  </r>
  <r>
    <n v="12000"/>
    <n v="2800"/>
    <x v="2"/>
    <x v="0"/>
    <s v="USD"/>
    <n v="1440090300"/>
    <n v="1436305452"/>
    <b v="0"/>
    <n v="29"/>
    <b v="0"/>
    <s v="theater/plays"/>
    <m/>
    <m/>
    <x v="1"/>
    <x v="6"/>
  </r>
  <r>
    <n v="5500"/>
    <n v="0"/>
    <x v="2"/>
    <x v="0"/>
    <s v="USD"/>
    <n v="1417620036"/>
    <n v="1412432436"/>
    <b v="0"/>
    <n v="0"/>
    <b v="0"/>
    <s v="theater/plays"/>
    <m/>
    <m/>
    <x v="1"/>
    <x v="6"/>
  </r>
  <r>
    <n v="750"/>
    <n v="252"/>
    <x v="2"/>
    <x v="0"/>
    <s v="USD"/>
    <n v="1462112318"/>
    <n v="1459520318"/>
    <b v="0"/>
    <n v="4"/>
    <b v="0"/>
    <s v="theater/plays"/>
    <m/>
    <m/>
    <x v="1"/>
    <x v="6"/>
  </r>
  <r>
    <n v="10000"/>
    <n v="1908"/>
    <x v="2"/>
    <x v="0"/>
    <s v="USD"/>
    <n v="1454734740"/>
    <n v="1451684437"/>
    <b v="0"/>
    <n v="5"/>
    <b v="0"/>
    <s v="theater/plays"/>
    <m/>
    <m/>
    <x v="1"/>
    <x v="6"/>
  </r>
  <r>
    <n v="45000"/>
    <n v="185"/>
    <x v="2"/>
    <x v="0"/>
    <s v="USD"/>
    <n v="1417800435"/>
    <n v="1415208435"/>
    <b v="0"/>
    <n v="4"/>
    <b v="0"/>
    <s v="theater/plays"/>
    <m/>
    <m/>
    <x v="1"/>
    <x v="6"/>
  </r>
  <r>
    <n v="400"/>
    <n v="130"/>
    <x v="2"/>
    <x v="0"/>
    <s v="USD"/>
    <n v="1426294201"/>
    <n v="1423705801"/>
    <b v="0"/>
    <n v="5"/>
    <b v="0"/>
    <s v="theater/plays"/>
    <m/>
    <m/>
    <x v="1"/>
    <x v="6"/>
  </r>
  <r>
    <n v="200"/>
    <n v="10"/>
    <x v="2"/>
    <x v="0"/>
    <s v="USD"/>
    <n v="1442635140"/>
    <n v="1442243484"/>
    <b v="0"/>
    <n v="1"/>
    <b v="0"/>
    <s v="theater/plays"/>
    <m/>
    <m/>
    <x v="1"/>
    <x v="6"/>
  </r>
  <r>
    <n v="3000"/>
    <n v="5"/>
    <x v="2"/>
    <x v="0"/>
    <s v="USD"/>
    <n v="1420971324"/>
    <n v="1418379324"/>
    <b v="0"/>
    <n v="1"/>
    <b v="0"/>
    <s v="theater/plays"/>
    <m/>
    <m/>
    <x v="1"/>
    <x v="6"/>
  </r>
  <r>
    <n v="30000"/>
    <n v="0"/>
    <x v="2"/>
    <x v="0"/>
    <s v="USD"/>
    <n v="1413608340"/>
    <n v="1412945440"/>
    <b v="0"/>
    <n v="0"/>
    <b v="0"/>
    <s v="theater/plays"/>
    <m/>
    <m/>
    <x v="1"/>
    <x v="6"/>
  </r>
  <r>
    <n v="3000"/>
    <n v="1142"/>
    <x v="2"/>
    <x v="0"/>
    <s v="USD"/>
    <n v="1409344985"/>
    <n v="1406752985"/>
    <b v="0"/>
    <n v="14"/>
    <b v="0"/>
    <s v="theater/plays"/>
    <m/>
    <m/>
    <x v="1"/>
    <x v="6"/>
  </r>
  <r>
    <n v="2000"/>
    <n v="21"/>
    <x v="2"/>
    <x v="0"/>
    <s v="USD"/>
    <n v="1407553200"/>
    <n v="1405100992"/>
    <b v="0"/>
    <n v="3"/>
    <b v="0"/>
    <s v="theater/plays"/>
    <m/>
    <m/>
    <x v="1"/>
    <x v="6"/>
  </r>
  <r>
    <n v="10000"/>
    <n v="273"/>
    <x v="2"/>
    <x v="0"/>
    <s v="USD"/>
    <n v="1460751128"/>
    <n v="1455570728"/>
    <b v="0"/>
    <n v="10"/>
    <b v="0"/>
    <s v="theater/plays"/>
    <m/>
    <m/>
    <x v="1"/>
    <x v="6"/>
  </r>
  <r>
    <n v="5500"/>
    <n v="500"/>
    <x v="2"/>
    <x v="0"/>
    <s v="USD"/>
    <n v="1409000400"/>
    <n v="1408381704"/>
    <b v="0"/>
    <n v="17"/>
    <b v="0"/>
    <s v="theater/plays"/>
    <m/>
    <m/>
    <x v="1"/>
    <x v="6"/>
  </r>
  <r>
    <n v="5000"/>
    <n v="25"/>
    <x v="2"/>
    <x v="0"/>
    <s v="USD"/>
    <n v="1420768800"/>
    <n v="1415644395"/>
    <b v="0"/>
    <n v="2"/>
    <b v="0"/>
    <s v="theater/plays"/>
    <m/>
    <m/>
    <x v="1"/>
    <x v="6"/>
  </r>
  <r>
    <n v="50000"/>
    <n v="0"/>
    <x v="2"/>
    <x v="0"/>
    <s v="USD"/>
    <n v="1428100815"/>
    <n v="1422920415"/>
    <b v="0"/>
    <n v="0"/>
    <b v="0"/>
    <s v="theater/plays"/>
    <m/>
    <m/>
    <x v="1"/>
    <x v="6"/>
  </r>
  <r>
    <n v="500"/>
    <n v="23"/>
    <x v="2"/>
    <x v="0"/>
    <s v="USD"/>
    <n v="1403470800"/>
    <n v="1403356792"/>
    <b v="0"/>
    <n v="4"/>
    <b v="0"/>
    <s v="theater/plays"/>
    <m/>
    <m/>
    <x v="1"/>
    <x v="6"/>
  </r>
  <r>
    <n v="3000"/>
    <n v="625"/>
    <x v="2"/>
    <x v="0"/>
    <s v="USD"/>
    <n v="1481522400"/>
    <n v="1480283321"/>
    <b v="0"/>
    <n v="12"/>
    <b v="0"/>
    <s v="theater/plays"/>
    <m/>
    <m/>
    <x v="1"/>
    <x v="6"/>
  </r>
  <r>
    <n v="12000"/>
    <n v="550"/>
    <x v="2"/>
    <x v="0"/>
    <s v="USD"/>
    <n v="1444577345"/>
    <n v="1441985458"/>
    <b v="0"/>
    <n v="3"/>
    <b v="0"/>
    <s v="theater/plays"/>
    <m/>
    <m/>
    <x v="1"/>
    <x v="6"/>
  </r>
  <r>
    <n v="7500"/>
    <n v="316"/>
    <x v="2"/>
    <x v="0"/>
    <s v="USD"/>
    <n v="1446307053"/>
    <n v="1443715053"/>
    <b v="0"/>
    <n v="12"/>
    <b v="0"/>
    <s v="theater/plays"/>
    <m/>
    <m/>
    <x v="1"/>
    <x v="6"/>
  </r>
  <r>
    <n v="10000"/>
    <n v="0"/>
    <x v="2"/>
    <x v="0"/>
    <s v="USD"/>
    <n v="1469325158"/>
    <n v="1464141158"/>
    <b v="0"/>
    <n v="0"/>
    <b v="0"/>
    <s v="theater/plays"/>
    <m/>
    <m/>
    <x v="1"/>
    <x v="6"/>
  </r>
  <r>
    <n v="5500"/>
    <n v="3405"/>
    <x v="2"/>
    <x v="0"/>
    <s v="USD"/>
    <n v="1407562632"/>
    <n v="1404970632"/>
    <b v="0"/>
    <n v="7"/>
    <b v="0"/>
    <s v="theater/plays"/>
    <m/>
    <m/>
    <x v="1"/>
    <x v="6"/>
  </r>
  <r>
    <n v="750"/>
    <n v="6"/>
    <x v="2"/>
    <x v="0"/>
    <s v="USD"/>
    <n v="1423345339"/>
    <n v="1418161339"/>
    <b v="0"/>
    <n v="2"/>
    <b v="0"/>
    <s v="theater/plays"/>
    <m/>
    <m/>
    <x v="1"/>
    <x v="6"/>
  </r>
  <r>
    <n v="150000"/>
    <n v="25"/>
    <x v="2"/>
    <x v="0"/>
    <s v="USD"/>
    <n v="1440412396"/>
    <n v="1437820396"/>
    <b v="0"/>
    <n v="1"/>
    <b v="0"/>
    <s v="theater/plays"/>
    <m/>
    <m/>
    <x v="1"/>
    <x v="6"/>
  </r>
  <r>
    <n v="5000"/>
    <n v="39"/>
    <x v="2"/>
    <x v="0"/>
    <s v="USD"/>
    <n v="1441771218"/>
    <n v="1436587218"/>
    <b v="0"/>
    <n v="4"/>
    <b v="0"/>
    <s v="theater/plays"/>
    <m/>
    <m/>
    <x v="1"/>
    <x v="6"/>
  </r>
  <r>
    <n v="1500"/>
    <n v="75"/>
    <x v="2"/>
    <x v="1"/>
    <s v="GBP"/>
    <n v="1415534400"/>
    <n v="1414538031"/>
    <b v="0"/>
    <n v="4"/>
    <b v="0"/>
    <s v="theater/plays"/>
    <m/>
    <m/>
    <x v="1"/>
    <x v="6"/>
  </r>
  <r>
    <n v="3500"/>
    <n v="622"/>
    <x v="2"/>
    <x v="0"/>
    <s v="USD"/>
    <n v="1473211313"/>
    <n v="1472001713"/>
    <b v="0"/>
    <n v="17"/>
    <b v="0"/>
    <s v="theater/plays"/>
    <m/>
    <m/>
    <x v="1"/>
    <x v="6"/>
  </r>
  <r>
    <n v="6000"/>
    <n v="565"/>
    <x v="2"/>
    <x v="0"/>
    <s v="USD"/>
    <n v="1438390800"/>
    <n v="1436888066"/>
    <b v="0"/>
    <n v="7"/>
    <b v="0"/>
    <s v="theater/plays"/>
    <m/>
    <m/>
    <x v="1"/>
    <x v="6"/>
  </r>
  <r>
    <n v="2500"/>
    <n v="2"/>
    <x v="2"/>
    <x v="0"/>
    <s v="USD"/>
    <n v="1463259837"/>
    <n v="1458075837"/>
    <b v="0"/>
    <n v="2"/>
    <b v="0"/>
    <s v="theater/plays"/>
    <m/>
    <m/>
    <x v="1"/>
    <x v="6"/>
  </r>
  <r>
    <n v="9600"/>
    <n v="264"/>
    <x v="2"/>
    <x v="0"/>
    <s v="USD"/>
    <n v="1465407219"/>
    <n v="1462815219"/>
    <b v="0"/>
    <n v="5"/>
    <b v="0"/>
    <s v="theater/plays"/>
    <m/>
    <m/>
    <x v="1"/>
    <x v="6"/>
  </r>
  <r>
    <n v="180000"/>
    <n v="20"/>
    <x v="2"/>
    <x v="0"/>
    <s v="USD"/>
    <n v="1416944760"/>
    <n v="1413527001"/>
    <b v="0"/>
    <n v="1"/>
    <b v="0"/>
    <s v="theater/plays"/>
    <m/>
    <m/>
    <x v="1"/>
    <x v="6"/>
  </r>
  <r>
    <n v="30000"/>
    <n v="1"/>
    <x v="2"/>
    <x v="1"/>
    <s v="GBP"/>
    <n v="1434139887"/>
    <n v="1428955887"/>
    <b v="0"/>
    <n v="1"/>
    <b v="0"/>
    <s v="theater/plays"/>
    <m/>
    <m/>
    <x v="1"/>
    <x v="6"/>
  </r>
  <r>
    <n v="1800"/>
    <n v="657"/>
    <x v="2"/>
    <x v="0"/>
    <s v="USD"/>
    <n v="1435429626"/>
    <n v="1431973626"/>
    <b v="0"/>
    <n v="14"/>
    <b v="0"/>
    <s v="theater/plays"/>
    <m/>
    <m/>
    <x v="1"/>
    <x v="6"/>
  </r>
  <r>
    <n v="14440"/>
    <n v="2030"/>
    <x v="2"/>
    <x v="0"/>
    <s v="USD"/>
    <n v="1452827374"/>
    <n v="1450235374"/>
    <b v="0"/>
    <n v="26"/>
    <b v="0"/>
    <s v="theater/plays"/>
    <m/>
    <m/>
    <x v="1"/>
    <x v="6"/>
  </r>
  <r>
    <n v="10000"/>
    <n v="2"/>
    <x v="2"/>
    <x v="0"/>
    <s v="USD"/>
    <n v="1410041339"/>
    <n v="1404857339"/>
    <b v="0"/>
    <n v="2"/>
    <b v="0"/>
    <s v="theater/plays"/>
    <m/>
    <m/>
    <x v="1"/>
    <x v="6"/>
  </r>
  <r>
    <n v="25000"/>
    <n v="1"/>
    <x v="2"/>
    <x v="1"/>
    <s v="GBP"/>
    <n v="1426365994"/>
    <n v="1421185594"/>
    <b v="0"/>
    <n v="1"/>
    <b v="0"/>
    <s v="theater/plays"/>
    <m/>
    <m/>
    <x v="1"/>
    <x v="6"/>
  </r>
  <r>
    <n v="1000"/>
    <n v="611"/>
    <x v="2"/>
    <x v="1"/>
    <s v="GBP"/>
    <n v="1458117190"/>
    <n v="1455528790"/>
    <b v="0"/>
    <n v="3"/>
    <b v="0"/>
    <s v="theater/plays"/>
    <m/>
    <m/>
    <x v="1"/>
    <x v="6"/>
  </r>
  <r>
    <n v="1850"/>
    <n v="145"/>
    <x v="2"/>
    <x v="1"/>
    <s v="GBP"/>
    <n v="1400498789"/>
    <n v="1398511589"/>
    <b v="0"/>
    <n v="7"/>
    <b v="0"/>
    <s v="theater/plays"/>
    <m/>
    <m/>
    <x v="1"/>
    <x v="6"/>
  </r>
  <r>
    <n v="2000"/>
    <n v="437"/>
    <x v="2"/>
    <x v="0"/>
    <s v="USD"/>
    <n v="1442381847"/>
    <n v="1440826647"/>
    <b v="0"/>
    <n v="9"/>
    <b v="0"/>
    <s v="theater/plays"/>
    <m/>
    <m/>
    <x v="1"/>
    <x v="6"/>
  </r>
  <r>
    <n v="5000"/>
    <n v="1362"/>
    <x v="2"/>
    <x v="0"/>
    <s v="USD"/>
    <n v="1446131207"/>
    <n v="1443712007"/>
    <b v="0"/>
    <n v="20"/>
    <b v="0"/>
    <s v="theater/plays"/>
    <m/>
    <m/>
    <x v="1"/>
    <x v="6"/>
  </r>
  <r>
    <n v="600"/>
    <n v="51"/>
    <x v="2"/>
    <x v="0"/>
    <s v="USD"/>
    <n v="1407250329"/>
    <n v="1404658329"/>
    <b v="0"/>
    <n v="6"/>
    <b v="0"/>
    <s v="theater/plays"/>
    <m/>
    <m/>
    <x v="1"/>
    <x v="6"/>
  </r>
  <r>
    <n v="2500"/>
    <n v="671"/>
    <x v="2"/>
    <x v="5"/>
    <s v="CAD"/>
    <n v="1427306470"/>
    <n v="1424718070"/>
    <b v="0"/>
    <n v="13"/>
    <b v="0"/>
    <s v="theater/plays"/>
    <m/>
    <m/>
    <x v="1"/>
    <x v="6"/>
  </r>
  <r>
    <n v="100"/>
    <n v="129"/>
    <x v="0"/>
    <x v="0"/>
    <s v="USD"/>
    <n v="1411679804"/>
    <n v="1409087804"/>
    <b v="0"/>
    <n v="3"/>
    <b v="1"/>
    <s v="theater/musical"/>
    <m/>
    <m/>
    <x v="1"/>
    <x v="40"/>
  </r>
  <r>
    <n v="500"/>
    <n v="500"/>
    <x v="0"/>
    <x v="1"/>
    <s v="GBP"/>
    <n v="1431982727"/>
    <n v="1428094727"/>
    <b v="0"/>
    <n v="6"/>
    <b v="1"/>
    <s v="theater/musical"/>
    <m/>
    <m/>
    <x v="1"/>
    <x v="40"/>
  </r>
  <r>
    <n v="300"/>
    <n v="300"/>
    <x v="0"/>
    <x v="0"/>
    <s v="USD"/>
    <n v="1422068400"/>
    <n v="1420774779"/>
    <b v="0"/>
    <n v="10"/>
    <b v="1"/>
    <s v="theater/musical"/>
    <m/>
    <m/>
    <x v="1"/>
    <x v="40"/>
  </r>
  <r>
    <n v="25000"/>
    <n v="25800"/>
    <x v="0"/>
    <x v="0"/>
    <s v="USD"/>
    <n v="1431143940"/>
    <n v="1428585710"/>
    <b v="0"/>
    <n v="147"/>
    <b v="1"/>
    <s v="theater/musical"/>
    <m/>
    <m/>
    <x v="1"/>
    <x v="40"/>
  </r>
  <r>
    <n v="45000"/>
    <n v="46100.69"/>
    <x v="0"/>
    <x v="0"/>
    <s v="USD"/>
    <n v="1410444068"/>
    <n v="1407852068"/>
    <b v="0"/>
    <n v="199"/>
    <b v="1"/>
    <s v="theater/musical"/>
    <m/>
    <m/>
    <x v="1"/>
    <x v="40"/>
  </r>
  <r>
    <n v="3000"/>
    <n v="3750"/>
    <x v="0"/>
    <x v="0"/>
    <s v="USD"/>
    <n v="1424715779"/>
    <n v="1423506179"/>
    <b v="0"/>
    <n v="50"/>
    <b v="1"/>
    <s v="theater/musical"/>
    <m/>
    <m/>
    <x v="1"/>
    <x v="40"/>
  </r>
  <r>
    <n v="1800"/>
    <n v="2355"/>
    <x v="0"/>
    <x v="0"/>
    <s v="USD"/>
    <n v="1405400400"/>
    <n v="1402934629"/>
    <b v="0"/>
    <n v="21"/>
    <b v="1"/>
    <s v="theater/musical"/>
    <m/>
    <m/>
    <x v="1"/>
    <x v="40"/>
  </r>
  <r>
    <n v="1000"/>
    <n v="1000"/>
    <x v="0"/>
    <x v="0"/>
    <s v="USD"/>
    <n v="1457135846"/>
    <n v="1454543846"/>
    <b v="0"/>
    <n v="24"/>
    <b v="1"/>
    <s v="theater/musical"/>
    <m/>
    <m/>
    <x v="1"/>
    <x v="40"/>
  </r>
  <r>
    <n v="8000"/>
    <n v="8165.55"/>
    <x v="0"/>
    <x v="0"/>
    <s v="USD"/>
    <n v="1401024758"/>
    <n v="1398432758"/>
    <b v="0"/>
    <n v="32"/>
    <b v="1"/>
    <s v="theater/musical"/>
    <m/>
    <m/>
    <x v="1"/>
    <x v="40"/>
  </r>
  <r>
    <n v="10000"/>
    <n v="10092"/>
    <x v="0"/>
    <x v="1"/>
    <s v="GBP"/>
    <n v="1431007264"/>
    <n v="1428415264"/>
    <b v="0"/>
    <n v="62"/>
    <b v="1"/>
    <s v="theater/musical"/>
    <m/>
    <m/>
    <x v="1"/>
    <x v="40"/>
  </r>
  <r>
    <n v="750"/>
    <n v="795"/>
    <x v="0"/>
    <x v="5"/>
    <s v="CAD"/>
    <n v="1410761280"/>
    <n v="1408604363"/>
    <b v="0"/>
    <n v="9"/>
    <b v="1"/>
    <s v="theater/musical"/>
    <m/>
    <m/>
    <x v="1"/>
    <x v="40"/>
  </r>
  <r>
    <n v="3100"/>
    <n v="3258"/>
    <x v="0"/>
    <x v="2"/>
    <s v="AUD"/>
    <n v="1424516400"/>
    <n v="1421812637"/>
    <b v="0"/>
    <n v="38"/>
    <b v="1"/>
    <s v="theater/musical"/>
    <m/>
    <m/>
    <x v="1"/>
    <x v="40"/>
  </r>
  <r>
    <n v="2500"/>
    <n v="2569"/>
    <x v="0"/>
    <x v="0"/>
    <s v="USD"/>
    <n v="1465081053"/>
    <n v="1462489053"/>
    <b v="0"/>
    <n v="54"/>
    <b v="1"/>
    <s v="theater/musical"/>
    <m/>
    <m/>
    <x v="1"/>
    <x v="40"/>
  </r>
  <r>
    <n v="2500"/>
    <n v="2700"/>
    <x v="0"/>
    <x v="5"/>
    <s v="CAD"/>
    <n v="1402845364"/>
    <n v="1400253364"/>
    <b v="0"/>
    <n v="37"/>
    <b v="1"/>
    <s v="theater/musical"/>
    <m/>
    <m/>
    <x v="1"/>
    <x v="40"/>
  </r>
  <r>
    <n v="3500"/>
    <n v="3531"/>
    <x v="0"/>
    <x v="0"/>
    <s v="USD"/>
    <n v="1472490000"/>
    <n v="1467468008"/>
    <b v="0"/>
    <n v="39"/>
    <b v="1"/>
    <s v="theater/musical"/>
    <m/>
    <m/>
    <x v="1"/>
    <x v="40"/>
  </r>
  <r>
    <n v="1000"/>
    <n v="1280"/>
    <x v="0"/>
    <x v="0"/>
    <s v="USD"/>
    <n v="1413176340"/>
    <n v="1412091423"/>
    <b v="0"/>
    <n v="34"/>
    <b v="1"/>
    <s v="theater/musical"/>
    <m/>
    <m/>
    <x v="1"/>
    <x v="40"/>
  </r>
  <r>
    <n v="1500"/>
    <n v="2000"/>
    <x v="0"/>
    <x v="1"/>
    <s v="GBP"/>
    <n v="1405249113"/>
    <n v="1402657113"/>
    <b v="0"/>
    <n v="55"/>
    <b v="1"/>
    <s v="theater/musical"/>
    <m/>
    <m/>
    <x v="1"/>
    <x v="40"/>
  </r>
  <r>
    <n v="4000"/>
    <n v="4055"/>
    <x v="0"/>
    <x v="0"/>
    <s v="USD"/>
    <n v="1422636814"/>
    <n v="1420044814"/>
    <b v="0"/>
    <n v="32"/>
    <b v="1"/>
    <s v="theater/musical"/>
    <m/>
    <m/>
    <x v="1"/>
    <x v="40"/>
  </r>
  <r>
    <n v="8000"/>
    <n v="8230"/>
    <x v="0"/>
    <x v="0"/>
    <s v="USD"/>
    <n v="1409187600"/>
    <n v="1406316312"/>
    <b v="0"/>
    <n v="25"/>
    <b v="1"/>
    <s v="theater/musical"/>
    <m/>
    <m/>
    <x v="1"/>
    <x v="40"/>
  </r>
  <r>
    <n v="2500"/>
    <n v="2681"/>
    <x v="0"/>
    <x v="0"/>
    <s v="USD"/>
    <n v="1421606018"/>
    <n v="1418150018"/>
    <b v="0"/>
    <n v="33"/>
    <b v="1"/>
    <s v="theater/musical"/>
    <m/>
    <m/>
    <x v="1"/>
    <x v="40"/>
  </r>
  <r>
    <n v="25000"/>
    <n v="1"/>
    <x v="2"/>
    <x v="0"/>
    <s v="USD"/>
    <n v="1425250955"/>
    <n v="1422658955"/>
    <b v="0"/>
    <n v="1"/>
    <b v="0"/>
    <s v="theater/spaces"/>
    <m/>
    <m/>
    <x v="1"/>
    <x v="38"/>
  </r>
  <r>
    <n v="200000"/>
    <n v="40850"/>
    <x v="2"/>
    <x v="5"/>
    <s v="CAD"/>
    <n v="1450297080"/>
    <n v="1448565459"/>
    <b v="0"/>
    <n v="202"/>
    <b v="0"/>
    <s v="theater/spaces"/>
    <m/>
    <m/>
    <x v="1"/>
    <x v="38"/>
  </r>
  <r>
    <n v="3000"/>
    <n v="0"/>
    <x v="2"/>
    <x v="0"/>
    <s v="USD"/>
    <n v="1428894380"/>
    <n v="1426302380"/>
    <b v="0"/>
    <n v="0"/>
    <b v="0"/>
    <s v="theater/spaces"/>
    <m/>
    <m/>
    <x v="1"/>
    <x v="38"/>
  </r>
  <r>
    <n v="10000"/>
    <n v="100"/>
    <x v="2"/>
    <x v="0"/>
    <s v="USD"/>
    <n v="1433714198"/>
    <n v="1431122198"/>
    <b v="0"/>
    <n v="1"/>
    <b v="0"/>
    <s v="theater/spaces"/>
    <m/>
    <m/>
    <x v="1"/>
    <x v="38"/>
  </r>
  <r>
    <n v="50000"/>
    <n v="0"/>
    <x v="2"/>
    <x v="0"/>
    <s v="USD"/>
    <n v="1432437660"/>
    <n v="1429845660"/>
    <b v="0"/>
    <n v="0"/>
    <b v="0"/>
    <s v="theater/spaces"/>
    <m/>
    <m/>
    <x v="1"/>
    <x v="38"/>
  </r>
  <r>
    <n v="2000"/>
    <n v="2"/>
    <x v="2"/>
    <x v="1"/>
    <s v="GBP"/>
    <n v="1471265092"/>
    <n v="1468673092"/>
    <b v="0"/>
    <n v="2"/>
    <b v="0"/>
    <s v="theater/spaces"/>
    <m/>
    <m/>
    <x v="1"/>
    <x v="38"/>
  </r>
  <r>
    <n v="25000"/>
    <n v="1072"/>
    <x v="2"/>
    <x v="0"/>
    <s v="USD"/>
    <n v="1480007460"/>
    <n v="1475760567"/>
    <b v="0"/>
    <n v="13"/>
    <b v="0"/>
    <s v="theater/spaces"/>
    <m/>
    <m/>
    <x v="1"/>
    <x v="38"/>
  </r>
  <r>
    <n v="500000"/>
    <n v="24"/>
    <x v="2"/>
    <x v="0"/>
    <s v="USD"/>
    <n v="1433259293"/>
    <n v="1428075293"/>
    <b v="0"/>
    <n v="9"/>
    <b v="0"/>
    <s v="theater/spaces"/>
    <m/>
    <m/>
    <x v="1"/>
    <x v="38"/>
  </r>
  <r>
    <n v="1000"/>
    <n v="25"/>
    <x v="2"/>
    <x v="0"/>
    <s v="USD"/>
    <n v="1447965917"/>
    <n v="1445370317"/>
    <b v="0"/>
    <n v="2"/>
    <b v="0"/>
    <s v="theater/spaces"/>
    <m/>
    <m/>
    <x v="1"/>
    <x v="38"/>
  </r>
  <r>
    <n v="5000000"/>
    <n v="0"/>
    <x v="2"/>
    <x v="0"/>
    <s v="USD"/>
    <n v="1453538752"/>
    <n v="1450946752"/>
    <b v="0"/>
    <n v="0"/>
    <b v="0"/>
    <s v="theater/spaces"/>
    <m/>
    <m/>
    <x v="1"/>
    <x v="38"/>
  </r>
  <r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0000"/>
    <n v="1605"/>
    <x v="1"/>
    <x v="0"/>
    <s v="USD"/>
    <n v="1476676800"/>
    <n v="1473957239"/>
    <b v="0"/>
    <n v="8"/>
    <b v="0"/>
    <s v="theater/spaces"/>
    <m/>
    <m/>
    <x v="1"/>
    <x v="38"/>
  </r>
  <r>
    <n v="400000"/>
    <n v="605"/>
    <x v="1"/>
    <x v="0"/>
    <s v="USD"/>
    <n v="1444330821"/>
    <n v="1441738821"/>
    <b v="0"/>
    <n v="3"/>
    <b v="0"/>
    <s v="theater/spaces"/>
    <m/>
    <m/>
    <x v="1"/>
    <x v="38"/>
  </r>
  <r>
    <n v="15000"/>
    <n v="0"/>
    <x v="1"/>
    <x v="0"/>
    <s v="USD"/>
    <n v="1489669203"/>
    <n v="1487944803"/>
    <b v="0"/>
    <n v="0"/>
    <b v="0"/>
    <s v="theater/spaces"/>
    <m/>
    <m/>
    <x v="1"/>
    <x v="38"/>
  </r>
  <r>
    <n v="1200"/>
    <n v="715"/>
    <x v="1"/>
    <x v="0"/>
    <s v="USD"/>
    <n v="1434476849"/>
    <n v="1431884849"/>
    <b v="0"/>
    <n v="11"/>
    <b v="0"/>
    <s v="theater/spaces"/>
    <m/>
    <m/>
    <x v="1"/>
    <x v="38"/>
  </r>
  <r>
    <n v="7900"/>
    <n v="1322"/>
    <x v="1"/>
    <x v="0"/>
    <s v="USD"/>
    <n v="1462402850"/>
    <n v="1459810850"/>
    <b v="0"/>
    <n v="20"/>
    <b v="0"/>
    <s v="theater/spaces"/>
    <m/>
    <m/>
    <x v="1"/>
    <x v="38"/>
  </r>
  <r>
    <n v="15000"/>
    <n v="280"/>
    <x v="1"/>
    <x v="0"/>
    <s v="USD"/>
    <n v="1427498172"/>
    <n v="1422317772"/>
    <b v="0"/>
    <n v="3"/>
    <b v="0"/>
    <s v="theater/spaces"/>
    <m/>
    <m/>
    <x v="1"/>
    <x v="38"/>
  </r>
  <r>
    <n v="80000"/>
    <n v="0"/>
    <x v="1"/>
    <x v="0"/>
    <s v="USD"/>
    <n v="1462729317"/>
    <n v="1457548917"/>
    <b v="0"/>
    <n v="0"/>
    <b v="0"/>
    <s v="theater/spaces"/>
    <m/>
    <m/>
    <x v="1"/>
    <x v="38"/>
  </r>
  <r>
    <n v="10000"/>
    <n v="0"/>
    <x v="1"/>
    <x v="1"/>
    <s v="GBP"/>
    <n v="1465258325"/>
    <n v="1462666325"/>
    <b v="0"/>
    <n v="0"/>
    <b v="0"/>
    <s v="theater/spaces"/>
    <m/>
    <m/>
    <x v="1"/>
    <x v="38"/>
  </r>
  <r>
    <n v="30000000"/>
    <n v="0"/>
    <x v="1"/>
    <x v="0"/>
    <s v="USD"/>
    <n v="1410459023"/>
    <n v="1407867023"/>
    <b v="0"/>
    <n v="0"/>
    <b v="0"/>
    <s v="theater/spaces"/>
    <m/>
    <m/>
    <x v="1"/>
    <x v="38"/>
  </r>
  <r>
    <n v="5000"/>
    <n v="5481"/>
    <x v="0"/>
    <x v="0"/>
    <s v="USD"/>
    <n v="1427342400"/>
    <n v="1424927159"/>
    <b v="0"/>
    <n v="108"/>
    <b v="1"/>
    <s v="theater/plays"/>
    <m/>
    <m/>
    <x v="1"/>
    <x v="6"/>
  </r>
  <r>
    <n v="1000"/>
    <n v="1218"/>
    <x v="0"/>
    <x v="0"/>
    <s v="USD"/>
    <n v="1425193140"/>
    <n v="1422769906"/>
    <b v="0"/>
    <n v="20"/>
    <b v="1"/>
    <s v="theater/plays"/>
    <m/>
    <m/>
    <x v="1"/>
    <x v="6"/>
  </r>
  <r>
    <n v="10000"/>
    <n v="10685"/>
    <x v="0"/>
    <x v="0"/>
    <s v="USD"/>
    <n v="1435835824"/>
    <n v="1433243824"/>
    <b v="0"/>
    <n v="98"/>
    <b v="1"/>
    <s v="theater/plays"/>
    <m/>
    <m/>
    <x v="1"/>
    <x v="6"/>
  </r>
  <r>
    <n v="5000"/>
    <n v="5035.6899999999996"/>
    <x v="0"/>
    <x v="0"/>
    <s v="USD"/>
    <n v="1407360720"/>
    <n v="1404769819"/>
    <b v="0"/>
    <n v="196"/>
    <b v="1"/>
    <s v="theater/plays"/>
    <m/>
    <m/>
    <x v="1"/>
    <x v="6"/>
  </r>
  <r>
    <n v="1500"/>
    <n v="1635"/>
    <x v="0"/>
    <x v="0"/>
    <s v="USD"/>
    <n v="1436290233"/>
    <n v="1433698233"/>
    <b v="0"/>
    <n v="39"/>
    <b v="1"/>
    <s v="theater/plays"/>
    <m/>
    <m/>
    <x v="1"/>
    <x v="6"/>
  </r>
  <r>
    <n v="10000"/>
    <n v="11363"/>
    <x v="0"/>
    <x v="0"/>
    <s v="USD"/>
    <n v="1442425412"/>
    <n v="1439833412"/>
    <b v="0"/>
    <n v="128"/>
    <b v="1"/>
    <s v="theater/plays"/>
    <m/>
    <m/>
    <x v="1"/>
    <x v="6"/>
  </r>
  <r>
    <n v="5000"/>
    <n v="5696"/>
    <x v="0"/>
    <x v="0"/>
    <s v="USD"/>
    <n v="1425872692"/>
    <n v="1423284292"/>
    <b v="0"/>
    <n v="71"/>
    <b v="1"/>
    <s v="theater/plays"/>
    <m/>
    <m/>
    <x v="1"/>
    <x v="6"/>
  </r>
  <r>
    <n v="3500"/>
    <n v="3710"/>
    <x v="0"/>
    <x v="0"/>
    <s v="USD"/>
    <n v="1471406340"/>
    <n v="1470227660"/>
    <b v="0"/>
    <n v="47"/>
    <b v="1"/>
    <s v="theater/plays"/>
    <m/>
    <m/>
    <x v="1"/>
    <x v="6"/>
  </r>
  <r>
    <n v="1000"/>
    <n v="1625"/>
    <x v="0"/>
    <x v="5"/>
    <s v="CAD"/>
    <n v="1430693460"/>
    <n v="1428087153"/>
    <b v="0"/>
    <n v="17"/>
    <b v="1"/>
    <s v="theater/plays"/>
    <m/>
    <m/>
    <x v="1"/>
    <x v="6"/>
  </r>
  <r>
    <n v="6000"/>
    <n v="6360"/>
    <x v="0"/>
    <x v="0"/>
    <s v="USD"/>
    <n v="1405699451"/>
    <n v="1403107451"/>
    <b v="0"/>
    <n v="91"/>
    <b v="1"/>
    <s v="theater/plays"/>
    <m/>
    <m/>
    <x v="1"/>
    <x v="6"/>
  </r>
  <r>
    <n v="3200"/>
    <n v="3205"/>
    <x v="0"/>
    <x v="0"/>
    <s v="USD"/>
    <n v="1409500078"/>
    <n v="1406908078"/>
    <b v="0"/>
    <n v="43"/>
    <b v="1"/>
    <s v="theater/plays"/>
    <m/>
    <m/>
    <x v="1"/>
    <x v="6"/>
  </r>
  <r>
    <n v="2000"/>
    <n v="2107"/>
    <x v="0"/>
    <x v="0"/>
    <s v="USD"/>
    <n v="1480899600"/>
    <n v="1479609520"/>
    <b v="0"/>
    <n v="17"/>
    <b v="1"/>
    <s v="theater/plays"/>
    <m/>
    <m/>
    <x v="1"/>
    <x v="6"/>
  </r>
  <r>
    <n v="5000"/>
    <n v="8740"/>
    <x v="0"/>
    <x v="0"/>
    <s v="USD"/>
    <n v="1451620800"/>
    <n v="1449171508"/>
    <b v="0"/>
    <n v="33"/>
    <b v="1"/>
    <s v="theater/plays"/>
    <m/>
    <m/>
    <x v="1"/>
    <x v="6"/>
  </r>
  <r>
    <n v="5000"/>
    <n v="5100"/>
    <x v="0"/>
    <x v="0"/>
    <s v="USD"/>
    <n v="1411695300"/>
    <n v="1409275671"/>
    <b v="0"/>
    <n v="87"/>
    <b v="1"/>
    <s v="theater/plays"/>
    <m/>
    <m/>
    <x v="1"/>
    <x v="6"/>
  </r>
  <r>
    <n v="8000"/>
    <n v="8010"/>
    <x v="0"/>
    <x v="0"/>
    <s v="USD"/>
    <n v="1417057200"/>
    <n v="1414599886"/>
    <b v="0"/>
    <n v="113"/>
    <b v="1"/>
    <s v="theater/plays"/>
    <m/>
    <m/>
    <x v="1"/>
    <x v="6"/>
  </r>
  <r>
    <n v="70"/>
    <n v="120"/>
    <x v="0"/>
    <x v="1"/>
    <s v="GBP"/>
    <n v="1457870400"/>
    <n v="1456421530"/>
    <b v="0"/>
    <n v="14"/>
    <b v="1"/>
    <s v="theater/plays"/>
    <m/>
    <m/>
    <x v="1"/>
    <x v="6"/>
  </r>
  <r>
    <n v="3000"/>
    <n v="3407"/>
    <x v="0"/>
    <x v="0"/>
    <s v="USD"/>
    <n v="1427076840"/>
    <n v="1421960934"/>
    <b v="0"/>
    <n v="30"/>
    <b v="1"/>
    <s v="theater/plays"/>
    <m/>
    <m/>
    <x v="1"/>
    <x v="6"/>
  </r>
  <r>
    <n v="750"/>
    <n v="971"/>
    <x v="0"/>
    <x v="0"/>
    <s v="USD"/>
    <n v="1413784740"/>
    <n v="1412954547"/>
    <b v="0"/>
    <n v="16"/>
    <b v="1"/>
    <s v="theater/plays"/>
    <m/>
    <m/>
    <x v="1"/>
    <x v="6"/>
  </r>
  <r>
    <n v="5000"/>
    <n v="5070"/>
    <x v="0"/>
    <x v="0"/>
    <s v="USD"/>
    <n v="1420524000"/>
    <n v="1419104823"/>
    <b v="0"/>
    <n v="46"/>
    <b v="1"/>
    <s v="theater/plays"/>
    <m/>
    <m/>
    <x v="1"/>
    <x v="6"/>
  </r>
  <r>
    <n v="3000"/>
    <n v="3275"/>
    <x v="0"/>
    <x v="0"/>
    <s v="USD"/>
    <n v="1440381600"/>
    <n v="1438639130"/>
    <b v="0"/>
    <n v="24"/>
    <b v="1"/>
    <s v="theater/plays"/>
    <m/>
    <m/>
    <x v="1"/>
    <x v="6"/>
  </r>
  <r>
    <n v="4000"/>
    <n v="5157"/>
    <x v="0"/>
    <x v="17"/>
    <s v="EUR"/>
    <n v="1443014756"/>
    <n v="1439126756"/>
    <b v="1"/>
    <n v="97"/>
    <b v="1"/>
    <s v="theater/spaces"/>
    <m/>
    <m/>
    <x v="1"/>
    <x v="38"/>
  </r>
  <r>
    <n v="5000"/>
    <n v="5103"/>
    <x v="0"/>
    <x v="1"/>
    <s v="GBP"/>
    <n v="1455208143"/>
    <n v="1452616143"/>
    <b v="1"/>
    <n v="59"/>
    <b v="1"/>
    <s v="theater/spaces"/>
    <m/>
    <m/>
    <x v="1"/>
    <x v="38"/>
  </r>
  <r>
    <n v="116000"/>
    <n v="169985.91"/>
    <x v="0"/>
    <x v="0"/>
    <s v="USD"/>
    <n v="1415722236"/>
    <n v="1410534636"/>
    <b v="1"/>
    <n v="1095"/>
    <b v="1"/>
    <s v="theater/spaces"/>
    <m/>
    <m/>
    <x v="1"/>
    <x v="38"/>
  </r>
  <r>
    <n v="25000"/>
    <n v="25088"/>
    <x v="0"/>
    <x v="0"/>
    <s v="USD"/>
    <n v="1472020881"/>
    <n v="1469428881"/>
    <b v="1"/>
    <n v="218"/>
    <b v="1"/>
    <s v="theater/spaces"/>
    <m/>
    <m/>
    <x v="1"/>
    <x v="38"/>
  </r>
  <r>
    <n v="10000"/>
    <n v="12165"/>
    <x v="0"/>
    <x v="4"/>
    <s v="NZD"/>
    <n v="1477886400"/>
    <n v="1476228128"/>
    <b v="0"/>
    <n v="111"/>
    <b v="1"/>
    <s v="theater/spaces"/>
    <m/>
    <m/>
    <x v="1"/>
    <x v="38"/>
  </r>
  <r>
    <n v="2400"/>
    <n v="2532"/>
    <x v="0"/>
    <x v="1"/>
    <s v="GBP"/>
    <n v="1462100406"/>
    <n v="1456920006"/>
    <b v="0"/>
    <n v="56"/>
    <b v="1"/>
    <s v="theater/spaces"/>
    <m/>
    <m/>
    <x v="1"/>
    <x v="38"/>
  </r>
  <r>
    <n v="25000"/>
    <n v="27600.2"/>
    <x v="0"/>
    <x v="0"/>
    <s v="USD"/>
    <n v="1476316800"/>
    <n v="1473837751"/>
    <b v="0"/>
    <n v="265"/>
    <b v="1"/>
    <s v="theater/spaces"/>
    <m/>
    <m/>
    <x v="1"/>
    <x v="38"/>
  </r>
  <r>
    <n v="1000"/>
    <n v="1000"/>
    <x v="0"/>
    <x v="1"/>
    <s v="GBP"/>
    <n v="1466412081"/>
    <n v="1463820081"/>
    <b v="0"/>
    <n v="28"/>
    <b v="1"/>
    <s v="theater/spaces"/>
    <m/>
    <m/>
    <x v="1"/>
    <x v="38"/>
  </r>
  <r>
    <n v="20000"/>
    <n v="35307"/>
    <x v="0"/>
    <x v="0"/>
    <s v="USD"/>
    <n v="1450673940"/>
    <n v="1448756962"/>
    <b v="0"/>
    <n v="364"/>
    <b v="1"/>
    <s v="theater/spaces"/>
    <m/>
    <m/>
    <x v="1"/>
    <x v="38"/>
  </r>
  <r>
    <n v="10000"/>
    <n v="10000"/>
    <x v="0"/>
    <x v="0"/>
    <s v="USD"/>
    <n v="1452174420"/>
    <n v="1449150420"/>
    <b v="0"/>
    <n v="27"/>
    <b v="1"/>
    <s v="theater/spaces"/>
    <m/>
    <m/>
    <x v="1"/>
    <x v="38"/>
  </r>
  <r>
    <n v="8500"/>
    <n v="8780"/>
    <x v="0"/>
    <x v="0"/>
    <s v="USD"/>
    <n v="1485547530"/>
    <n v="1483646730"/>
    <b v="0"/>
    <n v="93"/>
    <b v="1"/>
    <s v="theater/spaces"/>
    <m/>
    <m/>
    <x v="1"/>
    <x v="38"/>
  </r>
  <r>
    <n v="3000"/>
    <n v="3135"/>
    <x v="0"/>
    <x v="0"/>
    <s v="USD"/>
    <n v="1476037510"/>
    <n v="1473445510"/>
    <b v="0"/>
    <n v="64"/>
    <b v="1"/>
    <s v="theater/spaces"/>
    <m/>
    <m/>
    <x v="1"/>
    <x v="38"/>
  </r>
  <r>
    <n v="1000"/>
    <n v="1003"/>
    <x v="0"/>
    <x v="0"/>
    <s v="USD"/>
    <n v="1455998867"/>
    <n v="1453406867"/>
    <b v="0"/>
    <n v="22"/>
    <b v="1"/>
    <s v="theater/spaces"/>
    <m/>
    <m/>
    <x v="1"/>
    <x v="38"/>
  </r>
  <r>
    <n v="300"/>
    <n v="1373.24"/>
    <x v="0"/>
    <x v="1"/>
    <s v="GBP"/>
    <n v="1412335772"/>
    <n v="1409743772"/>
    <b v="0"/>
    <n v="59"/>
    <b v="1"/>
    <s v="theater/spaces"/>
    <m/>
    <m/>
    <x v="1"/>
    <x v="38"/>
  </r>
  <r>
    <n v="15000"/>
    <n v="15744"/>
    <x v="0"/>
    <x v="0"/>
    <s v="USD"/>
    <n v="1484841471"/>
    <n v="1482249471"/>
    <b v="0"/>
    <n v="249"/>
    <b v="1"/>
    <s v="theater/spaces"/>
    <m/>
    <m/>
    <x v="1"/>
    <x v="38"/>
  </r>
  <r>
    <n v="35000"/>
    <n v="60180"/>
    <x v="0"/>
    <x v="0"/>
    <s v="USD"/>
    <n v="1432677240"/>
    <n v="1427493240"/>
    <b v="0"/>
    <n v="392"/>
    <b v="1"/>
    <s v="theater/spaces"/>
    <m/>
    <m/>
    <x v="1"/>
    <x v="38"/>
  </r>
  <r>
    <n v="10000"/>
    <n v="10373"/>
    <x v="0"/>
    <x v="0"/>
    <s v="USD"/>
    <n v="1488171540"/>
    <n v="1486661793"/>
    <b v="0"/>
    <n v="115"/>
    <b v="1"/>
    <s v="theater/spaces"/>
    <m/>
    <m/>
    <x v="1"/>
    <x v="38"/>
  </r>
  <r>
    <n v="50000"/>
    <n v="51514.5"/>
    <x v="0"/>
    <x v="0"/>
    <s v="USD"/>
    <n v="1402892700"/>
    <n v="1400474329"/>
    <b v="0"/>
    <n v="433"/>
    <b v="1"/>
    <s v="theater/spaces"/>
    <m/>
    <m/>
    <x v="1"/>
    <x v="38"/>
  </r>
  <r>
    <n v="1350"/>
    <n v="1605"/>
    <x v="0"/>
    <x v="0"/>
    <s v="USD"/>
    <n v="1488333600"/>
    <n v="1487094360"/>
    <b v="0"/>
    <n v="20"/>
    <b v="1"/>
    <s v="theater/spaces"/>
    <m/>
    <m/>
    <x v="1"/>
    <x v="38"/>
  </r>
  <r>
    <n v="500"/>
    <n v="500"/>
    <x v="0"/>
    <x v="0"/>
    <s v="USD"/>
    <n v="1485885600"/>
    <n v="1484682670"/>
    <b v="0"/>
    <n v="8"/>
    <b v="1"/>
    <s v="theater/spaces"/>
    <m/>
    <m/>
    <x v="1"/>
    <x v="38"/>
  </r>
  <r>
    <n v="7214"/>
    <n v="22991.01"/>
    <x v="0"/>
    <x v="0"/>
    <s v="USD"/>
    <n v="1468445382"/>
    <n v="1465853382"/>
    <b v="0"/>
    <n v="175"/>
    <b v="1"/>
    <s v="theater/spaces"/>
    <m/>
    <m/>
    <x v="1"/>
    <x v="38"/>
  </r>
  <r>
    <n v="7000"/>
    <n v="7595.43"/>
    <x v="0"/>
    <x v="0"/>
    <s v="USD"/>
    <n v="1356552252"/>
    <n v="1353960252"/>
    <b v="0"/>
    <n v="104"/>
    <b v="1"/>
    <s v="theater/spaces"/>
    <m/>
    <m/>
    <x v="1"/>
    <x v="38"/>
  </r>
  <r>
    <n v="3000"/>
    <n v="3035"/>
    <x v="0"/>
    <x v="0"/>
    <s v="USD"/>
    <n v="1456811940"/>
    <n v="1454098976"/>
    <b v="0"/>
    <n v="17"/>
    <b v="1"/>
    <s v="theater/spaces"/>
    <m/>
    <m/>
    <x v="1"/>
    <x v="38"/>
  </r>
  <r>
    <n v="40000"/>
    <n v="45126"/>
    <x v="0"/>
    <x v="0"/>
    <s v="USD"/>
    <n v="1416089324"/>
    <n v="1413493724"/>
    <b v="0"/>
    <n v="277"/>
    <b v="1"/>
    <s v="theater/spaces"/>
    <m/>
    <m/>
    <x v="1"/>
    <x v="38"/>
  </r>
  <r>
    <n v="10600"/>
    <n v="12772.6"/>
    <x v="0"/>
    <x v="0"/>
    <s v="USD"/>
    <n v="1412611905"/>
    <n v="1410019905"/>
    <b v="0"/>
    <n v="118"/>
    <b v="1"/>
    <s v="theater/spaces"/>
    <m/>
    <m/>
    <x v="1"/>
    <x v="38"/>
  </r>
  <r>
    <n v="8000"/>
    <n v="8620"/>
    <x v="0"/>
    <x v="5"/>
    <s v="CAD"/>
    <n v="1418580591"/>
    <n v="1415988591"/>
    <b v="0"/>
    <n v="97"/>
    <b v="1"/>
    <s v="theater/spaces"/>
    <m/>
    <m/>
    <x v="1"/>
    <x v="38"/>
  </r>
  <r>
    <n v="600"/>
    <n v="1080"/>
    <x v="0"/>
    <x v="0"/>
    <s v="USD"/>
    <n v="1429938683"/>
    <n v="1428124283"/>
    <b v="0"/>
    <n v="20"/>
    <b v="1"/>
    <s v="theater/spaces"/>
    <m/>
    <m/>
    <x v="1"/>
    <x v="38"/>
  </r>
  <r>
    <n v="3000"/>
    <n v="3035"/>
    <x v="0"/>
    <x v="0"/>
    <s v="USD"/>
    <n v="1453352719"/>
    <n v="1450760719"/>
    <b v="0"/>
    <n v="26"/>
    <b v="1"/>
    <s v="theater/spaces"/>
    <m/>
    <m/>
    <x v="1"/>
    <x v="38"/>
  </r>
  <r>
    <n v="25000"/>
    <n v="29939"/>
    <x v="0"/>
    <x v="0"/>
    <s v="USD"/>
    <n v="1417012840"/>
    <n v="1414417240"/>
    <b v="0"/>
    <n v="128"/>
    <b v="1"/>
    <s v="theater/spaces"/>
    <m/>
    <m/>
    <x v="1"/>
    <x v="38"/>
  </r>
  <r>
    <n v="1500"/>
    <n v="2370"/>
    <x v="0"/>
    <x v="0"/>
    <s v="USD"/>
    <n v="1424548719"/>
    <n v="1419364719"/>
    <b v="0"/>
    <n v="15"/>
    <b v="1"/>
    <s v="theater/spaces"/>
    <m/>
    <m/>
    <x v="1"/>
    <x v="38"/>
  </r>
  <r>
    <n v="300"/>
    <n v="371"/>
    <x v="0"/>
    <x v="3"/>
    <s v="EUR"/>
    <n v="1450911540"/>
    <n v="1448536516"/>
    <b v="0"/>
    <n v="25"/>
    <b v="1"/>
    <s v="theater/spaces"/>
    <m/>
    <m/>
    <x v="1"/>
    <x v="38"/>
  </r>
  <r>
    <n v="4000"/>
    <n v="4685"/>
    <x v="0"/>
    <x v="0"/>
    <s v="USD"/>
    <n v="1423587130"/>
    <n v="1421772730"/>
    <b v="0"/>
    <n v="55"/>
    <b v="1"/>
    <s v="theater/spaces"/>
    <m/>
    <m/>
    <x v="1"/>
    <x v="38"/>
  </r>
  <r>
    <n v="10000"/>
    <n v="15696"/>
    <x v="0"/>
    <x v="0"/>
    <s v="USD"/>
    <n v="1434917049"/>
    <n v="1432325049"/>
    <b v="0"/>
    <n v="107"/>
    <b v="1"/>
    <s v="theater/spaces"/>
    <m/>
    <m/>
    <x v="1"/>
    <x v="38"/>
  </r>
  <r>
    <n v="25000"/>
    <n v="28276"/>
    <x v="0"/>
    <x v="0"/>
    <s v="USD"/>
    <n v="1415163600"/>
    <n v="1412737080"/>
    <b v="0"/>
    <n v="557"/>
    <b v="1"/>
    <s v="theater/spaces"/>
    <m/>
    <m/>
    <x v="1"/>
    <x v="38"/>
  </r>
  <r>
    <n v="3400"/>
    <n v="3508"/>
    <x v="0"/>
    <x v="0"/>
    <s v="USD"/>
    <n v="1402459200"/>
    <n v="1401125238"/>
    <b v="0"/>
    <n v="40"/>
    <b v="1"/>
    <s v="theater/spaces"/>
    <m/>
    <m/>
    <x v="1"/>
    <x v="38"/>
  </r>
  <r>
    <n v="8500"/>
    <n v="8722"/>
    <x v="0"/>
    <x v="0"/>
    <s v="USD"/>
    <n v="1405688952"/>
    <n v="1400504952"/>
    <b v="0"/>
    <n v="36"/>
    <b v="1"/>
    <s v="theater/spaces"/>
    <m/>
    <m/>
    <x v="1"/>
    <x v="38"/>
  </r>
  <r>
    <n v="22000"/>
    <n v="23285"/>
    <x v="0"/>
    <x v="0"/>
    <s v="USD"/>
    <n v="1408566243"/>
    <n v="1405974243"/>
    <b v="0"/>
    <n v="159"/>
    <b v="1"/>
    <s v="theater/spaces"/>
    <m/>
    <m/>
    <x v="1"/>
    <x v="38"/>
  </r>
  <r>
    <n v="4200"/>
    <n v="4230"/>
    <x v="0"/>
    <x v="6"/>
    <s v="EUR"/>
    <n v="1437429600"/>
    <n v="1433747376"/>
    <b v="0"/>
    <n v="41"/>
    <b v="1"/>
    <s v="theater/spaces"/>
    <m/>
    <m/>
    <x v="1"/>
    <x v="38"/>
  </r>
  <r>
    <n v="15000"/>
    <n v="18185"/>
    <x v="0"/>
    <x v="0"/>
    <s v="USD"/>
    <n v="1401159600"/>
    <n v="1398801620"/>
    <b v="0"/>
    <n v="226"/>
    <b v="1"/>
    <s v="theater/spaces"/>
    <m/>
    <m/>
    <x v="1"/>
    <x v="38"/>
  </r>
  <r>
    <n v="7000"/>
    <n v="7040"/>
    <x v="0"/>
    <x v="0"/>
    <s v="USD"/>
    <n v="1439583533"/>
    <n v="1434399533"/>
    <b v="0"/>
    <n v="30"/>
    <b v="1"/>
    <s v="theater/spaces"/>
    <m/>
    <m/>
    <x v="1"/>
    <x v="38"/>
  </r>
  <r>
    <n v="4500"/>
    <n v="5221"/>
    <x v="0"/>
    <x v="0"/>
    <s v="USD"/>
    <n v="1479794340"/>
    <n v="1476715869"/>
    <b v="0"/>
    <n v="103"/>
    <b v="1"/>
    <s v="theater/spaces"/>
    <m/>
    <m/>
    <x v="1"/>
    <x v="38"/>
  </r>
  <r>
    <n v="10000"/>
    <n v="10088"/>
    <x v="0"/>
    <x v="0"/>
    <s v="USD"/>
    <n v="1472338409"/>
    <n v="1468450409"/>
    <b v="0"/>
    <n v="62"/>
    <b v="1"/>
    <s v="theater/spaces"/>
    <m/>
    <m/>
    <x v="1"/>
    <x v="38"/>
  </r>
  <r>
    <n v="700"/>
    <n v="721"/>
    <x v="0"/>
    <x v="1"/>
    <s v="GBP"/>
    <n v="1434039186"/>
    <n v="1430151186"/>
    <b v="0"/>
    <n v="6"/>
    <b v="1"/>
    <s v="theater/spaces"/>
    <m/>
    <m/>
    <x v="1"/>
    <x v="38"/>
  </r>
  <r>
    <n v="5000"/>
    <n v="12321"/>
    <x v="0"/>
    <x v="0"/>
    <s v="USD"/>
    <n v="1349567475"/>
    <n v="1346975475"/>
    <b v="0"/>
    <n v="182"/>
    <b v="1"/>
    <s v="theater/spaces"/>
    <m/>
    <m/>
    <x v="1"/>
    <x v="38"/>
  </r>
  <r>
    <n v="2500"/>
    <n v="7555"/>
    <x v="0"/>
    <x v="1"/>
    <s v="GBP"/>
    <n v="1401465600"/>
    <n v="1399032813"/>
    <b v="0"/>
    <n v="145"/>
    <b v="1"/>
    <s v="theater/spaces"/>
    <m/>
    <m/>
    <x v="1"/>
    <x v="38"/>
  </r>
  <r>
    <n v="900"/>
    <n v="1290"/>
    <x v="0"/>
    <x v="1"/>
    <s v="GBP"/>
    <n v="1488538892"/>
    <n v="1487329292"/>
    <b v="0"/>
    <n v="25"/>
    <b v="1"/>
    <s v="theater/spaces"/>
    <m/>
    <m/>
    <x v="1"/>
    <x v="38"/>
  </r>
  <r>
    <n v="40000"/>
    <n v="52576"/>
    <x v="0"/>
    <x v="0"/>
    <s v="USD"/>
    <n v="1426866851"/>
    <n v="1424278451"/>
    <b v="0"/>
    <n v="320"/>
    <b v="1"/>
    <s v="theater/spaces"/>
    <m/>
    <m/>
    <x v="1"/>
    <x v="38"/>
  </r>
  <r>
    <n v="5000"/>
    <n v="8401"/>
    <x v="0"/>
    <x v="0"/>
    <s v="USD"/>
    <n v="1471242025"/>
    <n v="1468650025"/>
    <b v="0"/>
    <n v="99"/>
    <b v="1"/>
    <s v="theater/spaces"/>
    <m/>
    <m/>
    <x v="1"/>
    <x v="38"/>
  </r>
  <r>
    <n v="30000"/>
    <n v="32903"/>
    <x v="0"/>
    <x v="0"/>
    <s v="USD"/>
    <n v="1416285300"/>
    <n v="1413824447"/>
    <b v="0"/>
    <n v="348"/>
    <b v="1"/>
    <s v="theater/spaces"/>
    <m/>
    <m/>
    <x v="1"/>
    <x v="38"/>
  </r>
  <r>
    <n v="1750"/>
    <n v="1867"/>
    <x v="0"/>
    <x v="0"/>
    <s v="USD"/>
    <n v="1442426171"/>
    <n v="1439834171"/>
    <b v="0"/>
    <n v="41"/>
    <b v="1"/>
    <s v="theater/spaces"/>
    <m/>
    <m/>
    <x v="1"/>
    <x v="38"/>
  </r>
  <r>
    <n v="1500"/>
    <n v="1500"/>
    <x v="0"/>
    <x v="0"/>
    <s v="USD"/>
    <n v="1476479447"/>
    <n v="1471295447"/>
    <b v="0"/>
    <n v="29"/>
    <b v="1"/>
    <s v="theater/spaces"/>
    <m/>
    <m/>
    <x v="1"/>
    <x v="38"/>
  </r>
  <r>
    <n v="1000"/>
    <n v="1272"/>
    <x v="0"/>
    <x v="0"/>
    <s v="USD"/>
    <n v="1441933459"/>
    <n v="1439341459"/>
    <b v="0"/>
    <n v="25"/>
    <b v="1"/>
    <s v="theater/spaces"/>
    <m/>
    <m/>
    <x v="1"/>
    <x v="38"/>
  </r>
  <r>
    <n v="3000"/>
    <n v="4396"/>
    <x v="0"/>
    <x v="0"/>
    <s v="USD"/>
    <n v="1471487925"/>
    <n v="1468895925"/>
    <b v="0"/>
    <n v="23"/>
    <b v="1"/>
    <s v="theater/spaces"/>
    <m/>
    <m/>
    <x v="1"/>
    <x v="38"/>
  </r>
  <r>
    <n v="100000"/>
    <n v="112536"/>
    <x v="0"/>
    <x v="0"/>
    <s v="USD"/>
    <n v="1477972740"/>
    <n v="1475326255"/>
    <b v="0"/>
    <n v="1260"/>
    <b v="1"/>
    <s v="theater/spaces"/>
    <m/>
    <m/>
    <x v="1"/>
    <x v="38"/>
  </r>
  <r>
    <n v="25000"/>
    <n v="27196.71"/>
    <x v="0"/>
    <x v="0"/>
    <s v="USD"/>
    <n v="1367674009"/>
    <n v="1365082009"/>
    <b v="0"/>
    <n v="307"/>
    <b v="1"/>
    <s v="theater/spaces"/>
    <m/>
    <m/>
    <x v="1"/>
    <x v="38"/>
  </r>
  <r>
    <n v="25000"/>
    <n v="31683"/>
    <x v="0"/>
    <x v="0"/>
    <s v="USD"/>
    <n v="1376654340"/>
    <n v="1373568644"/>
    <b v="0"/>
    <n v="329"/>
    <b v="1"/>
    <s v="theater/spaces"/>
    <m/>
    <m/>
    <x v="1"/>
    <x v="38"/>
  </r>
  <r>
    <n v="500"/>
    <n v="1066"/>
    <x v="0"/>
    <x v="0"/>
    <s v="USD"/>
    <n v="1285995540"/>
    <n v="1279574773"/>
    <b v="0"/>
    <n v="32"/>
    <b v="1"/>
    <s v="theater/spaces"/>
    <m/>
    <m/>
    <x v="1"/>
    <x v="38"/>
  </r>
  <r>
    <n v="1000"/>
    <n v="1005"/>
    <x v="0"/>
    <x v="0"/>
    <s v="USD"/>
    <n v="1457071397"/>
    <n v="1451887397"/>
    <b v="0"/>
    <n v="27"/>
    <b v="1"/>
    <s v="theater/spaces"/>
    <m/>
    <m/>
    <x v="1"/>
    <x v="38"/>
  </r>
  <r>
    <n v="20000"/>
    <n v="21742.78"/>
    <x v="0"/>
    <x v="0"/>
    <s v="USD"/>
    <n v="1388303940"/>
    <n v="1386011038"/>
    <b v="0"/>
    <n v="236"/>
    <b v="1"/>
    <s v="theater/spaces"/>
    <m/>
    <m/>
    <x v="1"/>
    <x v="38"/>
  </r>
  <r>
    <n v="3000"/>
    <n v="3225"/>
    <x v="0"/>
    <x v="0"/>
    <s v="USD"/>
    <n v="1435359600"/>
    <n v="1434999621"/>
    <b v="0"/>
    <n v="42"/>
    <b v="1"/>
    <s v="theater/spaces"/>
    <m/>
    <m/>
    <x v="1"/>
    <x v="38"/>
  </r>
  <r>
    <n v="8300"/>
    <n v="9170"/>
    <x v="0"/>
    <x v="0"/>
    <s v="USD"/>
    <n v="1453323048"/>
    <n v="1450731048"/>
    <b v="0"/>
    <n v="95"/>
    <b v="1"/>
    <s v="theater/spaces"/>
    <m/>
    <m/>
    <x v="1"/>
    <x v="38"/>
  </r>
  <r>
    <n v="1500"/>
    <n v="1920"/>
    <x v="0"/>
    <x v="1"/>
    <s v="GBP"/>
    <n v="1444149047"/>
    <n v="1441557047"/>
    <b v="0"/>
    <n v="37"/>
    <b v="1"/>
    <s v="theater/spaces"/>
    <m/>
    <m/>
    <x v="1"/>
    <x v="38"/>
  </r>
  <r>
    <n v="15000"/>
    <n v="16501"/>
    <x v="0"/>
    <x v="5"/>
    <s v="CAD"/>
    <n v="1429152600"/>
    <n v="1426815699"/>
    <b v="0"/>
    <n v="128"/>
    <b v="1"/>
    <s v="theater/spaces"/>
    <m/>
    <m/>
    <x v="1"/>
    <x v="38"/>
  </r>
  <r>
    <n v="12000"/>
    <n v="13121"/>
    <x v="0"/>
    <x v="0"/>
    <s v="USD"/>
    <n v="1454433998"/>
    <n v="1453137998"/>
    <b v="0"/>
    <n v="156"/>
    <b v="1"/>
    <s v="theater/spaces"/>
    <m/>
    <m/>
    <x v="1"/>
    <x v="38"/>
  </r>
  <r>
    <n v="4000"/>
    <n v="5308.26"/>
    <x v="0"/>
    <x v="0"/>
    <s v="USD"/>
    <n v="1408679055"/>
    <n v="1406087055"/>
    <b v="0"/>
    <n v="64"/>
    <b v="1"/>
    <s v="theater/spaces"/>
    <m/>
    <m/>
    <x v="1"/>
    <x v="38"/>
  </r>
  <r>
    <n v="7900"/>
    <n v="15077"/>
    <x v="0"/>
    <x v="0"/>
    <s v="USD"/>
    <n v="1410324720"/>
    <n v="1407784586"/>
    <b v="0"/>
    <n v="58"/>
    <b v="1"/>
    <s v="theater/spaces"/>
    <m/>
    <m/>
    <x v="1"/>
    <x v="38"/>
  </r>
  <r>
    <n v="500"/>
    <n v="745"/>
    <x v="0"/>
    <x v="0"/>
    <s v="USD"/>
    <n v="1461762960"/>
    <n v="1457999054"/>
    <b v="0"/>
    <n v="20"/>
    <b v="1"/>
    <s v="theater/spaces"/>
    <m/>
    <m/>
    <x v="1"/>
    <x v="38"/>
  </r>
  <r>
    <n v="5000"/>
    <n v="8320"/>
    <x v="0"/>
    <x v="0"/>
    <s v="USD"/>
    <n v="1420060920"/>
    <n v="1417556262"/>
    <b v="0"/>
    <n v="47"/>
    <b v="1"/>
    <s v="theater/spaces"/>
    <m/>
    <m/>
    <x v="1"/>
    <x v="38"/>
  </r>
  <r>
    <n v="3750"/>
    <n v="4000"/>
    <x v="0"/>
    <x v="0"/>
    <s v="USD"/>
    <n v="1434241255"/>
    <n v="1431649255"/>
    <b v="0"/>
    <n v="54"/>
    <b v="1"/>
    <s v="theater/spaces"/>
    <m/>
    <m/>
    <x v="1"/>
    <x v="38"/>
  </r>
  <r>
    <n v="600"/>
    <n v="636"/>
    <x v="0"/>
    <x v="0"/>
    <s v="USD"/>
    <n v="1462420960"/>
    <n v="1459828960"/>
    <b v="0"/>
    <n v="9"/>
    <b v="1"/>
    <s v="theater/spaces"/>
    <m/>
    <m/>
    <x v="1"/>
    <x v="38"/>
  </r>
  <r>
    <n v="3500"/>
    <n v="827"/>
    <x v="2"/>
    <x v="1"/>
    <s v="GBP"/>
    <n v="1486547945"/>
    <n v="1483955945"/>
    <b v="1"/>
    <n v="35"/>
    <b v="0"/>
    <s v="theater/spaces"/>
    <m/>
    <m/>
    <x v="1"/>
    <x v="38"/>
  </r>
  <r>
    <n v="50000"/>
    <n v="75"/>
    <x v="2"/>
    <x v="0"/>
    <s v="USD"/>
    <n v="1432828740"/>
    <n v="1430237094"/>
    <b v="0"/>
    <n v="2"/>
    <b v="0"/>
    <s v="theater/spaces"/>
    <m/>
    <m/>
    <x v="1"/>
    <x v="38"/>
  </r>
  <r>
    <n v="10000"/>
    <n v="40"/>
    <x v="2"/>
    <x v="0"/>
    <s v="USD"/>
    <n v="1412222340"/>
    <n v="1407781013"/>
    <b v="0"/>
    <n v="3"/>
    <b v="0"/>
    <s v="theater/spaces"/>
    <m/>
    <m/>
    <x v="1"/>
    <x v="38"/>
  </r>
  <r>
    <n v="300"/>
    <n v="0"/>
    <x v="2"/>
    <x v="0"/>
    <s v="USD"/>
    <n v="1425258240"/>
    <n v="1422043154"/>
    <b v="0"/>
    <n v="0"/>
    <b v="0"/>
    <s v="theater/spaces"/>
    <m/>
    <m/>
    <x v="1"/>
    <x v="38"/>
  </r>
  <r>
    <n v="20000"/>
    <n v="1"/>
    <x v="2"/>
    <x v="0"/>
    <s v="USD"/>
    <n v="1420844390"/>
    <n v="1415660390"/>
    <b v="0"/>
    <n v="1"/>
    <b v="0"/>
    <s v="theater/spaces"/>
    <m/>
    <m/>
    <x v="1"/>
    <x v="38"/>
  </r>
  <r>
    <n v="25000"/>
    <n v="0"/>
    <x v="2"/>
    <x v="0"/>
    <s v="USD"/>
    <n v="1412003784"/>
    <n v="1406819784"/>
    <b v="0"/>
    <n v="0"/>
    <b v="0"/>
    <s v="theater/spaces"/>
    <m/>
    <m/>
    <x v="1"/>
    <x v="38"/>
  </r>
  <r>
    <n v="50000"/>
    <n v="0"/>
    <x v="2"/>
    <x v="1"/>
    <s v="GBP"/>
    <n v="1459694211"/>
    <n v="1457105811"/>
    <b v="0"/>
    <n v="0"/>
    <b v="0"/>
    <s v="theater/spaces"/>
    <m/>
    <m/>
    <x v="1"/>
    <x v="38"/>
  </r>
  <r>
    <n v="18000"/>
    <n v="3"/>
    <x v="2"/>
    <x v="13"/>
    <s v="EUR"/>
    <n v="1463734740"/>
    <n v="1459414740"/>
    <b v="0"/>
    <n v="3"/>
    <b v="0"/>
    <s v="theater/spaces"/>
    <m/>
    <m/>
    <x v="1"/>
    <x v="38"/>
  </r>
  <r>
    <n v="15000"/>
    <n v="451"/>
    <x v="2"/>
    <x v="0"/>
    <s v="USD"/>
    <n v="1407536846"/>
    <n v="1404944846"/>
    <b v="0"/>
    <n v="11"/>
    <b v="0"/>
    <s v="theater/spaces"/>
    <m/>
    <m/>
    <x v="1"/>
    <x v="38"/>
  </r>
  <r>
    <n v="220000"/>
    <n v="335"/>
    <x v="2"/>
    <x v="0"/>
    <s v="USD"/>
    <n v="1443422134"/>
    <n v="1440830134"/>
    <b v="0"/>
    <n v="6"/>
    <b v="0"/>
    <s v="theater/spaces"/>
    <m/>
    <m/>
    <x v="1"/>
    <x v="38"/>
  </r>
  <r>
    <n v="1000000"/>
    <n v="0"/>
    <x v="2"/>
    <x v="0"/>
    <s v="USD"/>
    <n v="1407955748"/>
    <n v="1405363748"/>
    <b v="0"/>
    <n v="0"/>
    <b v="0"/>
    <s v="theater/spaces"/>
    <m/>
    <m/>
    <x v="1"/>
    <x v="38"/>
  </r>
  <r>
    <n v="10000"/>
    <n v="6684"/>
    <x v="2"/>
    <x v="0"/>
    <s v="USD"/>
    <n v="1443636000"/>
    <n v="1441111892"/>
    <b v="0"/>
    <n v="67"/>
    <b v="0"/>
    <s v="theater/spaces"/>
    <m/>
    <m/>
    <x v="1"/>
    <x v="38"/>
  </r>
  <r>
    <n v="3000"/>
    <n v="587"/>
    <x v="2"/>
    <x v="0"/>
    <s v="USD"/>
    <n v="1477174138"/>
    <n v="1474150138"/>
    <b v="0"/>
    <n v="23"/>
    <b v="0"/>
    <s v="theater/spaces"/>
    <m/>
    <m/>
    <x v="1"/>
    <x v="38"/>
  </r>
  <r>
    <n v="75000"/>
    <n v="8471"/>
    <x v="2"/>
    <x v="0"/>
    <s v="USD"/>
    <n v="1448175540"/>
    <n v="1445483246"/>
    <b v="0"/>
    <n v="72"/>
    <b v="0"/>
    <s v="theater/spaces"/>
    <m/>
    <m/>
    <x v="1"/>
    <x v="38"/>
  </r>
  <r>
    <n v="25000"/>
    <n v="10"/>
    <x v="2"/>
    <x v="0"/>
    <s v="USD"/>
    <n v="1406683172"/>
    <n v="1404523172"/>
    <b v="0"/>
    <n v="2"/>
    <b v="0"/>
    <s v="theater/spaces"/>
    <m/>
    <m/>
    <x v="1"/>
    <x v="38"/>
  </r>
  <r>
    <n v="350000"/>
    <n v="41950"/>
    <x v="2"/>
    <x v="2"/>
    <s v="AUD"/>
    <n v="1468128537"/>
    <n v="1465536537"/>
    <b v="0"/>
    <n v="15"/>
    <b v="0"/>
    <s v="theater/spaces"/>
    <m/>
    <m/>
    <x v="1"/>
    <x v="38"/>
  </r>
  <r>
    <n v="8000"/>
    <n v="200"/>
    <x v="2"/>
    <x v="4"/>
    <s v="NZD"/>
    <n v="1441837879"/>
    <n v="1439245879"/>
    <b v="0"/>
    <n v="1"/>
    <b v="0"/>
    <s v="theater/spaces"/>
    <m/>
    <m/>
    <x v="1"/>
    <x v="38"/>
  </r>
  <r>
    <n v="250000"/>
    <n v="175"/>
    <x v="2"/>
    <x v="0"/>
    <s v="USD"/>
    <n v="1445013352"/>
    <n v="1442421352"/>
    <b v="0"/>
    <n v="2"/>
    <b v="0"/>
    <s v="theater/spaces"/>
    <m/>
    <m/>
    <x v="1"/>
    <x v="38"/>
  </r>
  <r>
    <n v="1000"/>
    <n v="141"/>
    <x v="2"/>
    <x v="0"/>
    <s v="USD"/>
    <n v="1418587234"/>
    <n v="1415995234"/>
    <b v="0"/>
    <n v="7"/>
    <b v="0"/>
    <s v="theater/spaces"/>
    <m/>
    <m/>
    <x v="1"/>
    <x v="38"/>
  </r>
  <r>
    <n v="10000"/>
    <n v="334"/>
    <x v="2"/>
    <x v="1"/>
    <s v="GBP"/>
    <n v="1481132169"/>
    <n v="1479317769"/>
    <b v="0"/>
    <n v="16"/>
    <b v="0"/>
    <s v="theater/spaces"/>
    <m/>
    <m/>
    <x v="1"/>
    <x v="38"/>
  </r>
  <r>
    <n v="12000"/>
    <n v="7173"/>
    <x v="2"/>
    <x v="0"/>
    <s v="USD"/>
    <n v="1429595940"/>
    <n v="1428082481"/>
    <b v="0"/>
    <n v="117"/>
    <b v="0"/>
    <s v="theater/spaces"/>
    <m/>
    <m/>
    <x v="1"/>
    <x v="38"/>
  </r>
  <r>
    <n v="12000"/>
    <n v="2"/>
    <x v="2"/>
    <x v="0"/>
    <s v="USD"/>
    <n v="1477791960"/>
    <n v="1476549262"/>
    <b v="0"/>
    <n v="2"/>
    <b v="0"/>
    <s v="theater/spaces"/>
    <m/>
    <m/>
    <x v="1"/>
    <x v="38"/>
  </r>
  <r>
    <n v="2800000"/>
    <n v="645"/>
    <x v="2"/>
    <x v="0"/>
    <s v="USD"/>
    <n v="1434309540"/>
    <n v="1429287900"/>
    <b v="0"/>
    <n v="7"/>
    <b v="0"/>
    <s v="theater/spaces"/>
    <m/>
    <m/>
    <x v="1"/>
    <x v="38"/>
  </r>
  <r>
    <n v="25000"/>
    <n v="22"/>
    <x v="2"/>
    <x v="6"/>
    <s v="EUR"/>
    <n v="1457617359"/>
    <n v="1455025359"/>
    <b v="0"/>
    <n v="3"/>
    <b v="0"/>
    <s v="theater/spaces"/>
    <m/>
    <m/>
    <x v="1"/>
    <x v="38"/>
  </r>
  <r>
    <n v="15000"/>
    <n v="1296"/>
    <x v="2"/>
    <x v="0"/>
    <s v="USD"/>
    <n v="1471573640"/>
    <n v="1467253640"/>
    <b v="0"/>
    <n v="20"/>
    <b v="0"/>
    <s v="theater/spaces"/>
    <m/>
    <m/>
    <x v="1"/>
    <x v="38"/>
  </r>
  <r>
    <n v="10000"/>
    <n v="1506"/>
    <x v="2"/>
    <x v="0"/>
    <s v="USD"/>
    <n v="1444405123"/>
    <n v="1439221123"/>
    <b v="0"/>
    <n v="50"/>
    <b v="0"/>
    <s v="theater/spaces"/>
    <m/>
    <m/>
    <x v="1"/>
    <x v="38"/>
  </r>
  <r>
    <n v="22000"/>
    <n v="105"/>
    <x v="2"/>
    <x v="5"/>
    <s v="CAD"/>
    <n v="1488495478"/>
    <n v="1485903478"/>
    <b v="0"/>
    <n v="2"/>
    <b v="0"/>
    <s v="theater/spaces"/>
    <m/>
    <m/>
    <x v="1"/>
    <x v="38"/>
  </r>
  <r>
    <n v="60000"/>
    <n v="71"/>
    <x v="2"/>
    <x v="0"/>
    <s v="USD"/>
    <n v="1424920795"/>
    <n v="1422328795"/>
    <b v="0"/>
    <n v="3"/>
    <b v="0"/>
    <s v="theater/spaces"/>
    <m/>
    <m/>
    <x v="1"/>
    <x v="38"/>
  </r>
  <r>
    <n v="1333666"/>
    <n v="11226"/>
    <x v="2"/>
    <x v="0"/>
    <s v="USD"/>
    <n v="1427040435"/>
    <n v="1424452035"/>
    <b v="0"/>
    <n v="27"/>
    <b v="0"/>
    <s v="theater/spaces"/>
    <m/>
    <m/>
    <x v="1"/>
    <x v="38"/>
  </r>
  <r>
    <n v="2000000"/>
    <n v="376"/>
    <x v="2"/>
    <x v="0"/>
    <s v="USD"/>
    <n v="1419644444"/>
    <n v="1414456844"/>
    <b v="0"/>
    <n v="7"/>
    <b v="0"/>
    <s v="theater/spaces"/>
    <m/>
    <m/>
    <x v="1"/>
    <x v="38"/>
  </r>
  <r>
    <n v="1000000"/>
    <n v="2103"/>
    <x v="2"/>
    <x v="0"/>
    <s v="USD"/>
    <n v="1442722891"/>
    <n v="1440130891"/>
    <b v="0"/>
    <n v="5"/>
    <b v="0"/>
    <s v="theater/spaces"/>
    <m/>
    <m/>
    <x v="1"/>
    <x v="38"/>
  </r>
  <r>
    <n v="9000"/>
    <n v="0"/>
    <x v="2"/>
    <x v="0"/>
    <s v="USD"/>
    <n v="1447628946"/>
    <n v="1445033346"/>
    <b v="0"/>
    <n v="0"/>
    <b v="0"/>
    <s v="theater/spaces"/>
    <m/>
    <m/>
    <x v="1"/>
    <x v="38"/>
  </r>
  <r>
    <n v="20000"/>
    <n v="56"/>
    <x v="2"/>
    <x v="0"/>
    <s v="USD"/>
    <n v="1409547600"/>
    <n v="1406986278"/>
    <b v="0"/>
    <n v="3"/>
    <b v="0"/>
    <s v="theater/spaces"/>
    <m/>
    <m/>
    <x v="1"/>
    <x v="38"/>
  </r>
  <r>
    <n v="4059"/>
    <n v="470"/>
    <x v="2"/>
    <x v="0"/>
    <s v="USD"/>
    <n v="1430851680"/>
    <n v="1428340931"/>
    <b v="0"/>
    <n v="6"/>
    <b v="0"/>
    <s v="theater/spaces"/>
    <m/>
    <m/>
    <x v="1"/>
    <x v="38"/>
  </r>
  <r>
    <n v="25000"/>
    <n v="610"/>
    <x v="2"/>
    <x v="0"/>
    <s v="USD"/>
    <n v="1443561159"/>
    <n v="1440969159"/>
    <b v="0"/>
    <n v="9"/>
    <b v="0"/>
    <s v="theater/spaces"/>
    <m/>
    <m/>
    <x v="1"/>
    <x v="38"/>
  </r>
  <r>
    <n v="20000"/>
    <n v="50"/>
    <x v="2"/>
    <x v="13"/>
    <s v="EUR"/>
    <n v="1439827559"/>
    <n v="1434643559"/>
    <b v="0"/>
    <n v="3"/>
    <b v="0"/>
    <s v="theater/spaces"/>
    <m/>
    <m/>
    <x v="1"/>
    <x v="38"/>
  </r>
  <r>
    <n v="20000"/>
    <n v="125"/>
    <x v="2"/>
    <x v="0"/>
    <s v="USD"/>
    <n v="1482294990"/>
    <n v="1477107390"/>
    <b v="0"/>
    <n v="2"/>
    <b v="0"/>
    <s v="theater/spaces"/>
    <m/>
    <m/>
    <x v="1"/>
    <x v="38"/>
  </r>
  <r>
    <n v="65000"/>
    <n v="126"/>
    <x v="2"/>
    <x v="0"/>
    <s v="USD"/>
    <n v="1420724460"/>
    <n v="1418046247"/>
    <b v="0"/>
    <n v="3"/>
    <b v="0"/>
    <s v="theater/spaces"/>
    <m/>
    <m/>
    <x v="1"/>
    <x v="38"/>
  </r>
  <r>
    <n v="25000"/>
    <n v="5854"/>
    <x v="2"/>
    <x v="0"/>
    <s v="USD"/>
    <n v="1468029540"/>
    <n v="1465304483"/>
    <b v="0"/>
    <n v="45"/>
    <b v="0"/>
    <s v="theater/spaces"/>
    <m/>
    <m/>
    <x v="1"/>
    <x v="38"/>
  </r>
  <r>
    <n v="225000"/>
    <n v="11432"/>
    <x v="2"/>
    <x v="0"/>
    <s v="USD"/>
    <n v="1430505545"/>
    <n v="1425325145"/>
    <b v="0"/>
    <n v="9"/>
    <b v="0"/>
    <s v="theater/spaces"/>
    <m/>
    <m/>
    <x v="1"/>
    <x v="38"/>
  </r>
  <r>
    <n v="5000"/>
    <n v="796"/>
    <x v="2"/>
    <x v="0"/>
    <s v="USD"/>
    <n v="1471214743"/>
    <n v="1468622743"/>
    <b v="0"/>
    <n v="9"/>
    <b v="0"/>
    <s v="theater/spaces"/>
    <m/>
    <m/>
    <x v="1"/>
    <x v="38"/>
  </r>
  <r>
    <n v="100000"/>
    <n v="1183.19"/>
    <x v="2"/>
    <x v="0"/>
    <s v="USD"/>
    <n v="1444946400"/>
    <n v="1441723912"/>
    <b v="0"/>
    <n v="21"/>
    <b v="0"/>
    <s v="theater/spaces"/>
    <m/>
    <m/>
    <x v="1"/>
    <x v="38"/>
  </r>
  <r>
    <n v="4000"/>
    <n v="910"/>
    <x v="2"/>
    <x v="5"/>
    <s v="CAD"/>
    <n v="1401595140"/>
    <n v="1398980941"/>
    <b v="0"/>
    <n v="17"/>
    <b v="0"/>
    <s v="theater/spaces"/>
    <m/>
    <m/>
    <x v="1"/>
    <x v="38"/>
  </r>
  <r>
    <n v="100000"/>
    <n v="25"/>
    <x v="2"/>
    <x v="0"/>
    <s v="USD"/>
    <n v="1442775956"/>
    <n v="1437591956"/>
    <b v="0"/>
    <n v="1"/>
    <b v="0"/>
    <s v="theater/spaces"/>
    <m/>
    <m/>
    <x v="1"/>
    <x v="38"/>
  </r>
  <r>
    <n v="14920"/>
    <n v="50"/>
    <x v="2"/>
    <x v="0"/>
    <s v="USD"/>
    <n v="1470011780"/>
    <n v="1464827780"/>
    <b v="0"/>
    <n v="1"/>
    <b v="0"/>
    <s v="theater/spaces"/>
    <m/>
    <m/>
    <x v="1"/>
    <x v="38"/>
  </r>
  <r>
    <n v="20000"/>
    <n v="795"/>
    <x v="2"/>
    <x v="0"/>
    <s v="USD"/>
    <n v="1432151326"/>
    <n v="1429559326"/>
    <b v="0"/>
    <n v="14"/>
    <b v="0"/>
    <s v="theater/spaces"/>
    <m/>
    <m/>
    <x v="1"/>
    <x v="38"/>
  </r>
  <r>
    <n v="10000"/>
    <n v="1715"/>
    <x v="2"/>
    <x v="1"/>
    <s v="GBP"/>
    <n v="1475848800"/>
    <n v="1474027501"/>
    <b v="0"/>
    <n v="42"/>
    <b v="0"/>
    <s v="theater/spaces"/>
    <m/>
    <m/>
    <x v="1"/>
    <x v="38"/>
  </r>
  <r>
    <n v="48725"/>
    <n v="1758"/>
    <x v="2"/>
    <x v="0"/>
    <s v="USD"/>
    <n v="1454890620"/>
    <n v="1450724449"/>
    <b v="0"/>
    <n v="27"/>
    <b v="0"/>
    <s v="theater/spaces"/>
    <m/>
    <m/>
    <x v="1"/>
    <x v="38"/>
  </r>
  <r>
    <n v="2000"/>
    <n v="278"/>
    <x v="2"/>
    <x v="0"/>
    <s v="USD"/>
    <n v="1455251591"/>
    <n v="1452659591"/>
    <b v="0"/>
    <n v="5"/>
    <b v="0"/>
    <s v="theater/spaces"/>
    <m/>
    <m/>
    <x v="1"/>
    <x v="38"/>
  </r>
  <r>
    <n v="12000"/>
    <n v="1827"/>
    <x v="2"/>
    <x v="0"/>
    <s v="USD"/>
    <n v="1413816975"/>
    <n v="1411224975"/>
    <b v="0"/>
    <n v="13"/>
    <b v="0"/>
    <s v="theater/spaces"/>
    <m/>
    <m/>
    <x v="1"/>
    <x v="38"/>
  </r>
  <r>
    <n v="2500"/>
    <n v="300"/>
    <x v="2"/>
    <x v="6"/>
    <s v="EUR"/>
    <n v="1437033360"/>
    <n v="1434445937"/>
    <b v="0"/>
    <n v="12"/>
    <b v="0"/>
    <s v="theater/spaces"/>
    <m/>
    <m/>
    <x v="1"/>
    <x v="38"/>
  </r>
  <r>
    <n v="16000"/>
    <n v="6258"/>
    <x v="2"/>
    <x v="1"/>
    <s v="GBP"/>
    <n v="1471939818"/>
    <n v="1467619818"/>
    <b v="0"/>
    <n v="90"/>
    <b v="0"/>
    <s v="theater/spaces"/>
    <m/>
    <m/>
    <x v="1"/>
    <x v="38"/>
  </r>
  <r>
    <n v="4100"/>
    <n v="11"/>
    <x v="2"/>
    <x v="0"/>
    <s v="USD"/>
    <n v="1434080706"/>
    <n v="1428896706"/>
    <b v="0"/>
    <n v="2"/>
    <b v="0"/>
    <s v="theater/spaces"/>
    <m/>
    <m/>
    <x v="1"/>
    <x v="38"/>
  </r>
  <r>
    <n v="4000"/>
    <n v="1185"/>
    <x v="2"/>
    <x v="2"/>
    <s v="AUD"/>
    <n v="1422928800"/>
    <n v="1420235311"/>
    <b v="0"/>
    <n v="5"/>
    <b v="0"/>
    <s v="theater/spaces"/>
    <m/>
    <m/>
    <x v="1"/>
    <x v="38"/>
  </r>
  <r>
    <n v="5845"/>
    <n v="2476"/>
    <x v="2"/>
    <x v="0"/>
    <s v="USD"/>
    <n v="1413694800"/>
    <n v="1408986916"/>
    <b v="0"/>
    <n v="31"/>
    <b v="0"/>
    <s v="theater/spaces"/>
    <m/>
    <m/>
    <x v="1"/>
    <x v="38"/>
  </r>
  <r>
    <n v="1000"/>
    <n v="41"/>
    <x v="2"/>
    <x v="1"/>
    <s v="GBP"/>
    <n v="1442440800"/>
    <n v="1440497876"/>
    <b v="0"/>
    <n v="4"/>
    <b v="0"/>
    <s v="theater/spaces"/>
    <m/>
    <m/>
    <x v="1"/>
    <x v="38"/>
  </r>
  <r>
    <n v="40000"/>
    <n v="7905"/>
    <x v="2"/>
    <x v="0"/>
    <s v="USD"/>
    <n v="1431372751"/>
    <n v="1430767951"/>
    <b v="0"/>
    <n v="29"/>
    <b v="0"/>
    <s v="theater/spaces"/>
    <m/>
    <m/>
    <x v="1"/>
    <x v="38"/>
  </r>
  <r>
    <n v="50000"/>
    <n v="26"/>
    <x v="2"/>
    <x v="0"/>
    <s v="USD"/>
    <n v="1430234394"/>
    <n v="1425053994"/>
    <b v="0"/>
    <n v="2"/>
    <b v="0"/>
    <s v="theater/spaces"/>
    <m/>
    <m/>
    <x v="1"/>
    <x v="38"/>
  </r>
  <r>
    <n v="26500"/>
    <n v="6633"/>
    <x v="2"/>
    <x v="0"/>
    <s v="USD"/>
    <n v="1409194810"/>
    <n v="1406170810"/>
    <b v="0"/>
    <n v="114"/>
    <b v="0"/>
    <s v="theater/spaces"/>
    <m/>
    <m/>
    <x v="1"/>
    <x v="38"/>
  </r>
  <r>
    <n v="25000"/>
    <n v="10"/>
    <x v="2"/>
    <x v="0"/>
    <s v="USD"/>
    <n v="1487465119"/>
    <n v="1484009119"/>
    <b v="0"/>
    <n v="1"/>
    <b v="0"/>
    <s v="theater/spaces"/>
    <m/>
    <m/>
    <x v="1"/>
    <x v="38"/>
  </r>
  <r>
    <n v="20000"/>
    <n v="5328"/>
    <x v="2"/>
    <x v="0"/>
    <s v="USD"/>
    <n v="1412432220"/>
    <n v="1409753820"/>
    <b v="0"/>
    <n v="76"/>
    <b v="0"/>
    <s v="theater/spaces"/>
    <m/>
    <m/>
    <x v="1"/>
    <x v="38"/>
  </r>
  <r>
    <n v="11000"/>
    <n v="521"/>
    <x v="2"/>
    <x v="0"/>
    <s v="USD"/>
    <n v="1477968934"/>
    <n v="1472784934"/>
    <b v="0"/>
    <n v="9"/>
    <b v="0"/>
    <s v="theater/spaces"/>
    <m/>
    <m/>
    <x v="1"/>
    <x v="38"/>
  </r>
  <r>
    <n v="109225"/>
    <n v="4635"/>
    <x v="2"/>
    <x v="0"/>
    <s v="USD"/>
    <n v="1429291982"/>
    <n v="1426699982"/>
    <b v="0"/>
    <n v="37"/>
    <b v="0"/>
    <s v="theater/spaces"/>
    <m/>
    <m/>
    <x v="1"/>
    <x v="38"/>
  </r>
  <r>
    <n v="75000"/>
    <n v="0"/>
    <x v="2"/>
    <x v="0"/>
    <s v="USD"/>
    <n v="1411312250"/>
    <n v="1406128250"/>
    <b v="0"/>
    <n v="0"/>
    <b v="0"/>
    <s v="theater/spaces"/>
    <m/>
    <m/>
    <x v="1"/>
    <x v="38"/>
  </r>
  <r>
    <n v="10000"/>
    <n v="300"/>
    <x v="2"/>
    <x v="11"/>
    <s v="SEK"/>
    <n v="1465123427"/>
    <n v="1462531427"/>
    <b v="0"/>
    <n v="1"/>
    <b v="0"/>
    <s v="theater/spaces"/>
    <m/>
    <m/>
    <x v="1"/>
    <x v="38"/>
  </r>
  <r>
    <n v="750"/>
    <n v="430"/>
    <x v="2"/>
    <x v="0"/>
    <s v="USD"/>
    <n v="1427890925"/>
    <n v="1426681325"/>
    <b v="0"/>
    <n v="10"/>
    <b v="0"/>
    <s v="theater/spaces"/>
    <m/>
    <m/>
    <x v="1"/>
    <x v="38"/>
  </r>
  <r>
    <n v="1000"/>
    <n v="1"/>
    <x v="2"/>
    <x v="1"/>
    <s v="GBP"/>
    <n v="1464354720"/>
    <n v="1463648360"/>
    <b v="0"/>
    <n v="1"/>
    <b v="0"/>
    <s v="theater/spaces"/>
    <m/>
    <m/>
    <x v="1"/>
    <x v="38"/>
  </r>
  <r>
    <n v="500000"/>
    <n v="1550"/>
    <x v="2"/>
    <x v="11"/>
    <s v="SEK"/>
    <n v="1467473723"/>
    <n v="1465832123"/>
    <b v="0"/>
    <n v="2"/>
    <b v="0"/>
    <s v="theater/spaces"/>
    <m/>
    <m/>
    <x v="1"/>
    <x v="38"/>
  </r>
  <r>
    <n v="10000"/>
    <n v="5"/>
    <x v="2"/>
    <x v="0"/>
    <s v="USD"/>
    <n v="1427414732"/>
    <n v="1424826332"/>
    <b v="0"/>
    <n v="1"/>
    <b v="0"/>
    <s v="theater/spaces"/>
    <m/>
    <m/>
    <x v="1"/>
    <x v="38"/>
  </r>
  <r>
    <n v="1300000"/>
    <n v="128"/>
    <x v="2"/>
    <x v="9"/>
    <s v="EUR"/>
    <n v="1462484196"/>
    <n v="1457303796"/>
    <b v="0"/>
    <n v="10"/>
    <b v="0"/>
    <s v="theater/spaces"/>
    <m/>
    <m/>
    <x v="1"/>
    <x v="38"/>
  </r>
  <r>
    <n v="1500"/>
    <n v="10"/>
    <x v="1"/>
    <x v="5"/>
    <s v="CAD"/>
    <n v="1411748335"/>
    <n v="1406564335"/>
    <b v="0"/>
    <n v="1"/>
    <b v="0"/>
    <s v="theater/spaces"/>
    <m/>
    <m/>
    <x v="1"/>
    <x v="38"/>
  </r>
  <r>
    <n v="199"/>
    <n v="116"/>
    <x v="1"/>
    <x v="0"/>
    <s v="USD"/>
    <n v="1478733732"/>
    <n v="1478298132"/>
    <b v="0"/>
    <n v="2"/>
    <b v="0"/>
    <s v="theater/spaces"/>
    <m/>
    <m/>
    <x v="1"/>
    <x v="38"/>
  </r>
  <r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800000"/>
    <n v="26"/>
    <x v="1"/>
    <x v="0"/>
    <s v="USD"/>
    <n v="1422902601"/>
    <n v="1417718601"/>
    <b v="0"/>
    <n v="4"/>
    <b v="0"/>
    <s v="theater/spaces"/>
    <m/>
    <m/>
    <x v="1"/>
    <x v="38"/>
  </r>
  <r>
    <n v="1500000"/>
    <n v="0"/>
    <x v="1"/>
    <x v="0"/>
    <s v="USD"/>
    <n v="1452142672"/>
    <n v="1449550672"/>
    <b v="0"/>
    <n v="0"/>
    <b v="0"/>
    <s v="theater/spaces"/>
    <m/>
    <m/>
    <x v="1"/>
    <x v="38"/>
  </r>
  <r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100000"/>
    <n v="0"/>
    <x v="1"/>
    <x v="0"/>
    <s v="USD"/>
    <n v="1425242029"/>
    <n v="1422650029"/>
    <b v="0"/>
    <n v="0"/>
    <b v="0"/>
    <s v="theater/spaces"/>
    <m/>
    <m/>
    <x v="1"/>
    <x v="38"/>
  </r>
  <r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1250"/>
    <n v="10"/>
    <x v="3"/>
    <x v="0"/>
    <s v="USD"/>
    <n v="1492542819"/>
    <n v="1489090419"/>
    <b v="0"/>
    <n v="1"/>
    <b v="0"/>
    <s v="theater/plays"/>
    <m/>
    <m/>
    <x v="1"/>
    <x v="6"/>
  </r>
  <r>
    <n v="10000"/>
    <n v="375"/>
    <x v="3"/>
    <x v="0"/>
    <s v="USD"/>
    <n v="1492145940"/>
    <n v="1489504916"/>
    <b v="0"/>
    <n v="4"/>
    <b v="0"/>
    <s v="theater/plays"/>
    <m/>
    <m/>
    <x v="1"/>
    <x v="6"/>
  </r>
  <r>
    <n v="4100"/>
    <n v="645"/>
    <x v="3"/>
    <x v="0"/>
    <s v="USD"/>
    <n v="1491656045"/>
    <n v="1489067645"/>
    <b v="0"/>
    <n v="12"/>
    <b v="0"/>
    <s v="theater/plays"/>
    <m/>
    <m/>
    <x v="1"/>
    <x v="6"/>
  </r>
  <r>
    <n v="30000"/>
    <n v="10"/>
    <x v="3"/>
    <x v="0"/>
    <s v="USD"/>
    <n v="1492759460"/>
    <n v="1487579060"/>
    <b v="0"/>
    <n v="1"/>
    <b v="0"/>
    <s v="theater/plays"/>
    <m/>
    <m/>
    <x v="1"/>
    <x v="6"/>
  </r>
  <r>
    <n v="500"/>
    <n v="540"/>
    <x v="3"/>
    <x v="1"/>
    <s v="GBP"/>
    <n v="1490358834"/>
    <n v="1487770434"/>
    <b v="0"/>
    <n v="16"/>
    <b v="0"/>
    <s v="theater/plays"/>
    <m/>
    <m/>
    <x v="1"/>
    <x v="6"/>
  </r>
  <r>
    <n v="1000"/>
    <n v="225"/>
    <x v="3"/>
    <x v="1"/>
    <s v="GBP"/>
    <n v="1490631419"/>
    <n v="1488820619"/>
    <b v="0"/>
    <n v="12"/>
    <b v="0"/>
    <s v="theater/plays"/>
    <m/>
    <m/>
    <x v="1"/>
    <x v="6"/>
  </r>
  <r>
    <n v="777"/>
    <n v="162"/>
    <x v="3"/>
    <x v="0"/>
    <s v="USD"/>
    <n v="1491277121"/>
    <n v="1489376321"/>
    <b v="0"/>
    <n v="7"/>
    <b v="0"/>
    <s v="theater/plays"/>
    <m/>
    <m/>
    <x v="1"/>
    <x v="6"/>
  </r>
  <r>
    <n v="500"/>
    <n v="639"/>
    <x v="3"/>
    <x v="1"/>
    <s v="GBP"/>
    <n v="1491001140"/>
    <n v="1487847954"/>
    <b v="0"/>
    <n v="22"/>
    <b v="0"/>
    <s v="theater/plays"/>
    <m/>
    <m/>
    <x v="1"/>
    <x v="6"/>
  </r>
  <r>
    <n v="1500"/>
    <n v="50"/>
    <x v="3"/>
    <x v="0"/>
    <s v="USD"/>
    <n v="1493838720"/>
    <n v="1489439669"/>
    <b v="0"/>
    <n v="1"/>
    <b v="0"/>
    <s v="theater/plays"/>
    <m/>
    <m/>
    <x v="1"/>
    <x v="6"/>
  </r>
  <r>
    <n v="200"/>
    <n v="0"/>
    <x v="3"/>
    <x v="1"/>
    <s v="GBP"/>
    <n v="1491233407"/>
    <n v="1489591807"/>
    <b v="0"/>
    <n v="0"/>
    <b v="0"/>
    <s v="theater/plays"/>
    <m/>
    <m/>
    <x v="1"/>
    <x v="6"/>
  </r>
  <r>
    <n v="50000"/>
    <n v="2700"/>
    <x v="3"/>
    <x v="14"/>
    <s v="MXN"/>
    <n v="1490416380"/>
    <n v="1487485760"/>
    <b v="0"/>
    <n v="6"/>
    <b v="0"/>
    <s v="theater/plays"/>
    <m/>
    <m/>
    <x v="1"/>
    <x v="6"/>
  </r>
  <r>
    <n v="10000"/>
    <n v="96"/>
    <x v="3"/>
    <x v="6"/>
    <s v="EUR"/>
    <n v="1491581703"/>
    <n v="1488993303"/>
    <b v="0"/>
    <n v="4"/>
    <b v="0"/>
    <s v="theater/plays"/>
    <m/>
    <m/>
    <x v="1"/>
    <x v="6"/>
  </r>
  <r>
    <n v="500"/>
    <n v="258"/>
    <x v="3"/>
    <x v="9"/>
    <s v="EUR"/>
    <n v="1492372800"/>
    <n v="1488823488"/>
    <b v="0"/>
    <n v="8"/>
    <b v="0"/>
    <s v="theater/plays"/>
    <m/>
    <m/>
    <x v="1"/>
    <x v="6"/>
  </r>
  <r>
    <n v="2750"/>
    <n v="45"/>
    <x v="3"/>
    <x v="1"/>
    <s v="GBP"/>
    <n v="1489922339"/>
    <n v="1487333939"/>
    <b v="0"/>
    <n v="3"/>
    <b v="0"/>
    <s v="theater/plays"/>
    <m/>
    <m/>
    <x v="1"/>
    <x v="6"/>
  </r>
  <r>
    <n v="700"/>
    <n v="0"/>
    <x v="3"/>
    <x v="1"/>
    <s v="GBP"/>
    <n v="1491726956"/>
    <n v="1489480556"/>
    <b v="0"/>
    <n v="0"/>
    <b v="0"/>
    <s v="theater/plays"/>
    <m/>
    <m/>
    <x v="1"/>
    <x v="6"/>
  </r>
  <r>
    <n v="10000"/>
    <n v="7540"/>
    <x v="3"/>
    <x v="0"/>
    <s v="USD"/>
    <n v="1489903200"/>
    <n v="1488459307"/>
    <b v="0"/>
    <n v="30"/>
    <b v="0"/>
    <s v="theater/plays"/>
    <m/>
    <m/>
    <x v="1"/>
    <x v="6"/>
  </r>
  <r>
    <n v="25000"/>
    <n v="0"/>
    <x v="3"/>
    <x v="0"/>
    <s v="USD"/>
    <n v="1490659134"/>
    <n v="1485478734"/>
    <b v="0"/>
    <n v="0"/>
    <b v="0"/>
    <s v="theater/plays"/>
    <m/>
    <m/>
    <x v="1"/>
    <x v="6"/>
  </r>
  <r>
    <n v="50000"/>
    <n v="5250"/>
    <x v="3"/>
    <x v="14"/>
    <s v="MXN"/>
    <n v="1492356166"/>
    <n v="1488471766"/>
    <b v="0"/>
    <n v="12"/>
    <b v="0"/>
    <s v="theater/plays"/>
    <m/>
    <m/>
    <x v="1"/>
    <x v="6"/>
  </r>
  <r>
    <n v="20000"/>
    <n v="23505"/>
    <x v="0"/>
    <x v="0"/>
    <s v="USD"/>
    <n v="1415319355"/>
    <n v="1411859755"/>
    <b v="1"/>
    <n v="213"/>
    <b v="1"/>
    <s v="theater/plays"/>
    <m/>
    <m/>
    <x v="1"/>
    <x v="6"/>
  </r>
  <r>
    <n v="1800"/>
    <n v="2361"/>
    <x v="0"/>
    <x v="0"/>
    <s v="USD"/>
    <n v="1412136000"/>
    <n v="1410278284"/>
    <b v="1"/>
    <n v="57"/>
    <b v="1"/>
    <s v="theater/plays"/>
    <m/>
    <m/>
    <x v="1"/>
    <x v="6"/>
  </r>
  <r>
    <n v="1250"/>
    <n v="1300"/>
    <x v="0"/>
    <x v="0"/>
    <s v="USD"/>
    <n v="1354845600"/>
    <n v="1352766300"/>
    <b v="1"/>
    <n v="25"/>
    <b v="1"/>
    <s v="theater/plays"/>
    <m/>
    <m/>
    <x v="1"/>
    <x v="6"/>
  </r>
  <r>
    <n v="3500"/>
    <n v="3535"/>
    <x v="0"/>
    <x v="0"/>
    <s v="USD"/>
    <n v="1295928000"/>
    <n v="1288160403"/>
    <b v="1"/>
    <n v="104"/>
    <b v="1"/>
    <s v="theater/plays"/>
    <m/>
    <m/>
    <x v="1"/>
    <x v="6"/>
  </r>
  <r>
    <n v="3500"/>
    <n v="3514"/>
    <x v="0"/>
    <x v="0"/>
    <s v="USD"/>
    <n v="1410379774"/>
    <n v="1407787774"/>
    <b v="1"/>
    <n v="34"/>
    <b v="1"/>
    <s v="theater/plays"/>
    <m/>
    <m/>
    <x v="1"/>
    <x v="6"/>
  </r>
  <r>
    <n v="2200"/>
    <n v="2331"/>
    <x v="0"/>
    <x v="1"/>
    <s v="GBP"/>
    <n v="1383425367"/>
    <n v="1380833367"/>
    <b v="1"/>
    <n v="67"/>
    <b v="1"/>
    <s v="theater/plays"/>
    <m/>
    <m/>
    <x v="1"/>
    <x v="6"/>
  </r>
  <r>
    <n v="3000"/>
    <n v="10067.5"/>
    <x v="0"/>
    <x v="0"/>
    <s v="USD"/>
    <n v="1304225940"/>
    <n v="1301542937"/>
    <b v="1"/>
    <n v="241"/>
    <b v="1"/>
    <s v="theater/plays"/>
    <m/>
    <m/>
    <x v="1"/>
    <x v="6"/>
  </r>
  <r>
    <n v="7000"/>
    <n v="7905"/>
    <x v="0"/>
    <x v="0"/>
    <s v="USD"/>
    <n v="1333310458"/>
    <n v="1330722058"/>
    <b v="1"/>
    <n v="123"/>
    <b v="1"/>
    <s v="theater/plays"/>
    <m/>
    <m/>
    <x v="1"/>
    <x v="6"/>
  </r>
  <r>
    <n v="5000"/>
    <n v="9425.23"/>
    <x v="0"/>
    <x v="1"/>
    <s v="GBP"/>
    <n v="1356004725"/>
    <n v="1353412725"/>
    <b v="1"/>
    <n v="302"/>
    <b v="1"/>
    <s v="theater/plays"/>
    <m/>
    <m/>
    <x v="1"/>
    <x v="6"/>
  </r>
  <r>
    <n v="5500"/>
    <n v="5600"/>
    <x v="0"/>
    <x v="0"/>
    <s v="USD"/>
    <n v="1338591144"/>
    <n v="1335567144"/>
    <b v="1"/>
    <n v="89"/>
    <b v="1"/>
    <s v="theater/plays"/>
    <m/>
    <m/>
    <x v="1"/>
    <x v="6"/>
  </r>
  <r>
    <n v="4000"/>
    <n v="4040"/>
    <x v="0"/>
    <x v="0"/>
    <s v="USD"/>
    <n v="1405746000"/>
    <n v="1404932105"/>
    <b v="1"/>
    <n v="41"/>
    <b v="1"/>
    <s v="theater/plays"/>
    <m/>
    <m/>
    <x v="1"/>
    <x v="6"/>
  </r>
  <r>
    <n v="5000"/>
    <n v="5700"/>
    <x v="0"/>
    <x v="0"/>
    <s v="USD"/>
    <n v="1374523752"/>
    <n v="1371931752"/>
    <b v="1"/>
    <n v="69"/>
    <b v="1"/>
    <s v="theater/plays"/>
    <m/>
    <m/>
    <x v="1"/>
    <x v="6"/>
  </r>
  <r>
    <n v="1500"/>
    <n v="2002.22"/>
    <x v="0"/>
    <x v="0"/>
    <s v="USD"/>
    <n v="1326927600"/>
    <n v="1323221761"/>
    <b v="1"/>
    <n v="52"/>
    <b v="1"/>
    <s v="theater/plays"/>
    <m/>
    <m/>
    <x v="1"/>
    <x v="6"/>
  </r>
  <r>
    <n v="4500"/>
    <n v="4569"/>
    <x v="0"/>
    <x v="0"/>
    <s v="USD"/>
    <n v="1407905940"/>
    <n v="1405923687"/>
    <b v="1"/>
    <n v="57"/>
    <b v="1"/>
    <s v="theater/plays"/>
    <m/>
    <m/>
    <x v="1"/>
    <x v="6"/>
  </r>
  <r>
    <n v="2000"/>
    <n v="2102"/>
    <x v="0"/>
    <x v="1"/>
    <s v="GBP"/>
    <n v="1413377522"/>
    <n v="1410785522"/>
    <b v="1"/>
    <n v="74"/>
    <b v="1"/>
    <s v="theater/plays"/>
    <m/>
    <m/>
    <x v="1"/>
    <x v="6"/>
  </r>
  <r>
    <n v="4000"/>
    <n v="5086"/>
    <x v="0"/>
    <x v="0"/>
    <s v="USD"/>
    <n v="1404698400"/>
    <n v="1402331262"/>
    <b v="1"/>
    <n v="63"/>
    <b v="1"/>
    <s v="theater/plays"/>
    <m/>
    <m/>
    <x v="1"/>
    <x v="6"/>
  </r>
  <r>
    <n v="13000"/>
    <n v="14450"/>
    <x v="0"/>
    <x v="0"/>
    <s v="USD"/>
    <n v="1402855525"/>
    <n v="1400263525"/>
    <b v="1"/>
    <n v="72"/>
    <b v="1"/>
    <s v="theater/plays"/>
    <m/>
    <m/>
    <x v="1"/>
    <x v="6"/>
  </r>
  <r>
    <n v="2500"/>
    <n v="2669"/>
    <x v="0"/>
    <x v="0"/>
    <s v="USD"/>
    <n v="1402341615"/>
    <n v="1399490415"/>
    <b v="1"/>
    <n v="71"/>
    <b v="1"/>
    <s v="theater/plays"/>
    <m/>
    <m/>
    <x v="1"/>
    <x v="6"/>
  </r>
  <r>
    <n v="750"/>
    <n v="1220"/>
    <x v="0"/>
    <x v="0"/>
    <s v="USD"/>
    <n v="1304395140"/>
    <n v="1302493760"/>
    <b v="1"/>
    <n v="21"/>
    <b v="1"/>
    <s v="theater/plays"/>
    <m/>
    <m/>
    <x v="1"/>
    <x v="6"/>
  </r>
  <r>
    <n v="35000"/>
    <n v="56079.83"/>
    <x v="0"/>
    <x v="0"/>
    <s v="USD"/>
    <n v="1416988740"/>
    <n v="1414514153"/>
    <b v="1"/>
    <n v="930"/>
    <b v="1"/>
    <s v="theater/plays"/>
    <m/>
    <m/>
    <x v="1"/>
    <x v="6"/>
  </r>
  <r>
    <n v="3000"/>
    <n v="3485"/>
    <x v="0"/>
    <x v="0"/>
    <s v="USD"/>
    <n v="1406952781"/>
    <n v="1405743181"/>
    <b v="1"/>
    <n v="55"/>
    <b v="1"/>
    <s v="theater/plays"/>
    <m/>
    <m/>
    <x v="1"/>
    <x v="6"/>
  </r>
  <r>
    <n v="2500"/>
    <n v="3105"/>
    <x v="0"/>
    <x v="0"/>
    <s v="USD"/>
    <n v="1402696800"/>
    <n v="1399948353"/>
    <b v="1"/>
    <n v="61"/>
    <b v="1"/>
    <s v="theater/plays"/>
    <m/>
    <m/>
    <x v="1"/>
    <x v="6"/>
  </r>
  <r>
    <n v="8000"/>
    <n v="8241"/>
    <x v="0"/>
    <x v="0"/>
    <s v="USD"/>
    <n v="1386910740"/>
    <n v="1384364561"/>
    <b v="1"/>
    <n v="82"/>
    <b v="1"/>
    <s v="theater/plays"/>
    <m/>
    <m/>
    <x v="1"/>
    <x v="6"/>
  </r>
  <r>
    <n v="2000"/>
    <n v="2245"/>
    <x v="0"/>
    <x v="0"/>
    <s v="USD"/>
    <n v="1404273600"/>
    <n v="1401414944"/>
    <b v="1"/>
    <n v="71"/>
    <b v="1"/>
    <s v="theater/plays"/>
    <m/>
    <m/>
    <x v="1"/>
    <x v="6"/>
  </r>
  <r>
    <n v="7000"/>
    <n v="7617"/>
    <x v="0"/>
    <x v="1"/>
    <s v="GBP"/>
    <n v="1462545358"/>
    <n v="1459953358"/>
    <b v="1"/>
    <n v="117"/>
    <b v="1"/>
    <s v="theater/plays"/>
    <m/>
    <m/>
    <x v="1"/>
    <x v="6"/>
  </r>
  <r>
    <n v="2000"/>
    <n v="2300"/>
    <x v="0"/>
    <x v="0"/>
    <s v="USD"/>
    <n v="1329240668"/>
    <n v="1326648668"/>
    <b v="1"/>
    <n v="29"/>
    <b v="1"/>
    <s v="theater/plays"/>
    <m/>
    <m/>
    <x v="1"/>
    <x v="6"/>
  </r>
  <r>
    <n v="10000"/>
    <n v="10300"/>
    <x v="0"/>
    <x v="0"/>
    <s v="USD"/>
    <n v="1411765492"/>
    <n v="1409173492"/>
    <b v="1"/>
    <n v="74"/>
    <b v="1"/>
    <s v="theater/plays"/>
    <m/>
    <m/>
    <x v="1"/>
    <x v="6"/>
  </r>
  <r>
    <n v="3000"/>
    <n v="3034"/>
    <x v="0"/>
    <x v="0"/>
    <s v="USD"/>
    <n v="1408999508"/>
    <n v="1407789908"/>
    <b v="1"/>
    <n v="23"/>
    <b v="1"/>
    <s v="theater/plays"/>
    <m/>
    <m/>
    <x v="1"/>
    <x v="6"/>
  </r>
  <r>
    <n v="5000"/>
    <n v="5478"/>
    <x v="0"/>
    <x v="0"/>
    <s v="USD"/>
    <n v="1297977427"/>
    <n v="1292793427"/>
    <b v="1"/>
    <n v="60"/>
    <b v="1"/>
    <s v="theater/plays"/>
    <m/>
    <m/>
    <x v="1"/>
    <x v="6"/>
  </r>
  <r>
    <n v="1900"/>
    <n v="2182"/>
    <x v="0"/>
    <x v="0"/>
    <s v="USD"/>
    <n v="1376838000"/>
    <n v="1374531631"/>
    <b v="1"/>
    <n v="55"/>
    <b v="1"/>
    <s v="theater/plays"/>
    <m/>
    <m/>
    <x v="1"/>
    <x v="6"/>
  </r>
  <r>
    <n v="2500"/>
    <n v="2935"/>
    <x v="0"/>
    <x v="0"/>
    <s v="USD"/>
    <n v="1403366409"/>
    <n v="1400774409"/>
    <b v="1"/>
    <n v="51"/>
    <b v="1"/>
    <s v="theater/plays"/>
    <m/>
    <m/>
    <x v="1"/>
    <x v="6"/>
  </r>
  <r>
    <n v="1500"/>
    <n v="2576"/>
    <x v="0"/>
    <x v="1"/>
    <s v="GBP"/>
    <n v="1405521075"/>
    <n v="1402929075"/>
    <b v="1"/>
    <n v="78"/>
    <b v="1"/>
    <s v="theater/plays"/>
    <m/>
    <m/>
    <x v="1"/>
    <x v="6"/>
  </r>
  <r>
    <n v="4200"/>
    <n v="4794.82"/>
    <x v="0"/>
    <x v="0"/>
    <s v="USD"/>
    <n v="1367859071"/>
    <n v="1365699071"/>
    <b v="1"/>
    <n v="62"/>
    <b v="1"/>
    <s v="theater/plays"/>
    <m/>
    <m/>
    <x v="1"/>
    <x v="6"/>
  </r>
  <r>
    <n v="1200"/>
    <n v="1437"/>
    <x v="0"/>
    <x v="1"/>
    <s v="GBP"/>
    <n v="1403258049"/>
    <n v="1400666049"/>
    <b v="1"/>
    <n v="45"/>
    <b v="1"/>
    <s v="theater/plays"/>
    <m/>
    <m/>
    <x v="1"/>
    <x v="6"/>
  </r>
  <r>
    <n v="500"/>
    <n v="545"/>
    <x v="0"/>
    <x v="1"/>
    <s v="GBP"/>
    <n v="1402848000"/>
    <n v="1400570787"/>
    <b v="1"/>
    <n v="15"/>
    <b v="1"/>
    <s v="theater/plays"/>
    <m/>
    <m/>
    <x v="1"/>
    <x v="6"/>
  </r>
  <r>
    <n v="7000"/>
    <n v="7062"/>
    <x v="0"/>
    <x v="0"/>
    <s v="USD"/>
    <n v="1328029200"/>
    <n v="1323211621"/>
    <b v="1"/>
    <n v="151"/>
    <b v="1"/>
    <s v="theater/plays"/>
    <m/>
    <m/>
    <x v="1"/>
    <x v="6"/>
  </r>
  <r>
    <n v="2500"/>
    <n v="2725"/>
    <x v="0"/>
    <x v="0"/>
    <s v="USD"/>
    <n v="1377284669"/>
    <n v="1375729469"/>
    <b v="1"/>
    <n v="68"/>
    <b v="1"/>
    <s v="theater/plays"/>
    <m/>
    <m/>
    <x v="1"/>
    <x v="6"/>
  </r>
  <r>
    <n v="4300"/>
    <n v="4610"/>
    <x v="0"/>
    <x v="0"/>
    <s v="USD"/>
    <n v="1404258631"/>
    <n v="1401666631"/>
    <b v="1"/>
    <n v="46"/>
    <b v="1"/>
    <s v="theater/plays"/>
    <m/>
    <m/>
    <x v="1"/>
    <x v="6"/>
  </r>
  <r>
    <n v="1000"/>
    <n v="1000"/>
    <x v="0"/>
    <x v="1"/>
    <s v="GBP"/>
    <n v="1405553241"/>
    <n v="1404948441"/>
    <b v="1"/>
    <n v="24"/>
    <b v="1"/>
    <s v="theater/plays"/>
    <m/>
    <m/>
    <x v="1"/>
    <x v="6"/>
  </r>
  <r>
    <n v="3200"/>
    <n v="3270"/>
    <x v="0"/>
    <x v="1"/>
    <s v="GBP"/>
    <n v="1410901200"/>
    <n v="1408313438"/>
    <b v="1"/>
    <n v="70"/>
    <b v="1"/>
    <s v="theater/plays"/>
    <m/>
    <m/>
    <x v="1"/>
    <x v="6"/>
  </r>
  <r>
    <n v="15000"/>
    <n v="17444"/>
    <x v="0"/>
    <x v="0"/>
    <s v="USD"/>
    <n v="1407167973"/>
    <n v="1405439973"/>
    <b v="1"/>
    <n v="244"/>
    <b v="1"/>
    <s v="theater/plays"/>
    <m/>
    <m/>
    <x v="1"/>
    <x v="6"/>
  </r>
  <r>
    <n v="200"/>
    <n v="130"/>
    <x v="2"/>
    <x v="1"/>
    <s v="GBP"/>
    <n v="1433930302"/>
    <n v="1432115902"/>
    <b v="0"/>
    <n v="9"/>
    <b v="0"/>
    <s v="theater/musical"/>
    <m/>
    <m/>
    <x v="1"/>
    <x v="40"/>
  </r>
  <r>
    <n v="55000"/>
    <n v="6780"/>
    <x v="2"/>
    <x v="11"/>
    <s v="SEK"/>
    <n v="1432455532"/>
    <n v="1429863532"/>
    <b v="0"/>
    <n v="19"/>
    <b v="0"/>
    <s v="theater/musical"/>
    <m/>
    <m/>
    <x v="1"/>
    <x v="40"/>
  </r>
  <r>
    <n v="4000"/>
    <n v="0"/>
    <x v="2"/>
    <x v="5"/>
    <s v="CAD"/>
    <n v="1481258275"/>
    <n v="1478662675"/>
    <b v="0"/>
    <n v="0"/>
    <b v="0"/>
    <s v="theater/musical"/>
    <m/>
    <m/>
    <x v="1"/>
    <x v="40"/>
  </r>
  <r>
    <n v="3750"/>
    <n v="151"/>
    <x v="2"/>
    <x v="0"/>
    <s v="USD"/>
    <n v="1471370869"/>
    <n v="1466186869"/>
    <b v="0"/>
    <n v="4"/>
    <b v="0"/>
    <s v="theater/musical"/>
    <m/>
    <m/>
    <x v="1"/>
    <x v="40"/>
  </r>
  <r>
    <n v="10000"/>
    <n v="102"/>
    <x v="2"/>
    <x v="1"/>
    <s v="GBP"/>
    <n v="1425160800"/>
    <n v="1421274859"/>
    <b v="0"/>
    <n v="8"/>
    <b v="0"/>
    <s v="theater/musical"/>
    <m/>
    <m/>
    <x v="1"/>
    <x v="40"/>
  </r>
  <r>
    <n v="5000"/>
    <n v="587"/>
    <x v="2"/>
    <x v="1"/>
    <s v="GBP"/>
    <n v="1424474056"/>
    <n v="1420586056"/>
    <b v="0"/>
    <n v="24"/>
    <b v="0"/>
    <s v="theater/musical"/>
    <m/>
    <m/>
    <x v="1"/>
    <x v="40"/>
  </r>
  <r>
    <n v="11000"/>
    <n v="0"/>
    <x v="2"/>
    <x v="0"/>
    <s v="USD"/>
    <n v="1437960598"/>
    <n v="1435368598"/>
    <b v="0"/>
    <n v="0"/>
    <b v="0"/>
    <s v="theater/musical"/>
    <m/>
    <m/>
    <x v="1"/>
    <x v="40"/>
  </r>
  <r>
    <n v="3500"/>
    <n v="2070"/>
    <x v="2"/>
    <x v="0"/>
    <s v="USD"/>
    <n v="1423750542"/>
    <n v="1421158542"/>
    <b v="0"/>
    <n v="39"/>
    <b v="0"/>
    <s v="theater/musical"/>
    <m/>
    <m/>
    <x v="1"/>
    <x v="40"/>
  </r>
  <r>
    <n v="3000000"/>
    <n v="1800"/>
    <x v="2"/>
    <x v="0"/>
    <s v="USD"/>
    <n v="1438437600"/>
    <n v="1433254875"/>
    <b v="0"/>
    <n v="6"/>
    <b v="0"/>
    <s v="theater/musical"/>
    <m/>
    <m/>
    <x v="1"/>
    <x v="40"/>
  </r>
  <r>
    <n v="10000"/>
    <n v="1145"/>
    <x v="2"/>
    <x v="10"/>
    <s v="NOK"/>
    <n v="1423050618"/>
    <n v="1420458618"/>
    <b v="0"/>
    <n v="4"/>
    <b v="0"/>
    <s v="theater/musical"/>
    <m/>
    <m/>
    <x v="1"/>
    <x v="40"/>
  </r>
  <r>
    <n v="30000"/>
    <n v="110"/>
    <x v="2"/>
    <x v="8"/>
    <s v="DKK"/>
    <n v="1424081477"/>
    <n v="1420798277"/>
    <b v="0"/>
    <n v="3"/>
    <b v="0"/>
    <s v="theater/musical"/>
    <m/>
    <m/>
    <x v="1"/>
    <x v="40"/>
  </r>
  <r>
    <n v="5000"/>
    <n v="2608"/>
    <x v="2"/>
    <x v="0"/>
    <s v="USD"/>
    <n v="1410037200"/>
    <n v="1407435418"/>
    <b v="0"/>
    <n v="53"/>
    <b v="0"/>
    <s v="theater/musical"/>
    <m/>
    <m/>
    <x v="1"/>
    <x v="40"/>
  </r>
  <r>
    <n v="50000"/>
    <n v="1"/>
    <x v="2"/>
    <x v="0"/>
    <s v="USD"/>
    <n v="1461994440"/>
    <n v="1459410101"/>
    <b v="0"/>
    <n v="1"/>
    <b v="0"/>
    <s v="theater/musical"/>
    <m/>
    <m/>
    <x v="1"/>
    <x v="40"/>
  </r>
  <r>
    <n v="2000"/>
    <n v="25"/>
    <x v="2"/>
    <x v="1"/>
    <s v="GBP"/>
    <n v="1409509477"/>
    <n v="1407695077"/>
    <b v="0"/>
    <n v="2"/>
    <b v="0"/>
    <s v="theater/musical"/>
    <m/>
    <m/>
    <x v="1"/>
    <x v="40"/>
  </r>
  <r>
    <n v="5000"/>
    <n v="2726"/>
    <x v="2"/>
    <x v="0"/>
    <s v="USD"/>
    <n v="1450072740"/>
    <n v="1445027346"/>
    <b v="0"/>
    <n v="25"/>
    <b v="0"/>
    <s v="theater/musical"/>
    <m/>
    <m/>
    <x v="1"/>
    <x v="40"/>
  </r>
  <r>
    <n v="1000"/>
    <n v="250"/>
    <x v="2"/>
    <x v="0"/>
    <s v="USD"/>
    <n v="1443224622"/>
    <n v="1440632622"/>
    <b v="0"/>
    <n v="6"/>
    <b v="0"/>
    <s v="theater/musical"/>
    <m/>
    <m/>
    <x v="1"/>
    <x v="40"/>
  </r>
  <r>
    <n v="500"/>
    <n v="0"/>
    <x v="2"/>
    <x v="0"/>
    <s v="USD"/>
    <n v="1437149640"/>
    <n v="1434558479"/>
    <b v="0"/>
    <n v="0"/>
    <b v="0"/>
    <s v="theater/musical"/>
    <m/>
    <m/>
    <x v="1"/>
    <x v="40"/>
  </r>
  <r>
    <n v="8000"/>
    <n v="273"/>
    <x v="2"/>
    <x v="1"/>
    <s v="GBP"/>
    <n v="1430470772"/>
    <n v="1427878772"/>
    <b v="0"/>
    <n v="12"/>
    <b v="0"/>
    <s v="theater/musical"/>
    <m/>
    <m/>
    <x v="1"/>
    <x v="40"/>
  </r>
  <r>
    <n v="5000"/>
    <n v="0"/>
    <x v="2"/>
    <x v="0"/>
    <s v="USD"/>
    <n v="1442644651"/>
    <n v="1440052651"/>
    <b v="0"/>
    <n v="0"/>
    <b v="0"/>
    <s v="theater/musical"/>
    <m/>
    <m/>
    <x v="1"/>
    <x v="40"/>
  </r>
  <r>
    <n v="5500"/>
    <n v="2550"/>
    <x v="2"/>
    <x v="0"/>
    <s v="USD"/>
    <n v="1429767607"/>
    <n v="1424587207"/>
    <b v="0"/>
    <n v="36"/>
    <b v="0"/>
    <s v="theater/musical"/>
    <m/>
    <m/>
    <x v="1"/>
    <x v="40"/>
  </r>
  <r>
    <n v="5000"/>
    <n v="5175"/>
    <x v="0"/>
    <x v="0"/>
    <s v="USD"/>
    <n v="1406557877"/>
    <n v="1404743477"/>
    <b v="1"/>
    <n v="82"/>
    <b v="1"/>
    <s v="theater/plays"/>
    <m/>
    <m/>
    <x v="1"/>
    <x v="6"/>
  </r>
  <r>
    <n v="9500"/>
    <n v="11335.7"/>
    <x v="0"/>
    <x v="0"/>
    <s v="USD"/>
    <n v="1403305200"/>
    <n v="1400512658"/>
    <b v="1"/>
    <n v="226"/>
    <b v="1"/>
    <s v="theater/plays"/>
    <m/>
    <m/>
    <x v="1"/>
    <x v="6"/>
  </r>
  <r>
    <n v="3000"/>
    <n v="3773"/>
    <x v="0"/>
    <x v="0"/>
    <s v="USD"/>
    <n v="1338523140"/>
    <n v="1334442519"/>
    <b v="1"/>
    <n v="60"/>
    <b v="1"/>
    <s v="theater/plays"/>
    <m/>
    <m/>
    <x v="1"/>
    <x v="6"/>
  </r>
  <r>
    <n v="23000"/>
    <n v="27541"/>
    <x v="0"/>
    <x v="0"/>
    <s v="USD"/>
    <n v="1408068000"/>
    <n v="1405346680"/>
    <b v="1"/>
    <n v="322"/>
    <b v="1"/>
    <s v="theater/plays"/>
    <m/>
    <m/>
    <x v="1"/>
    <x v="6"/>
  </r>
  <r>
    <n v="4000"/>
    <n v="5050"/>
    <x v="0"/>
    <x v="0"/>
    <s v="USD"/>
    <n v="1407524751"/>
    <n v="1404932751"/>
    <b v="1"/>
    <n v="94"/>
    <b v="1"/>
    <s v="theater/plays"/>
    <m/>
    <m/>
    <x v="1"/>
    <x v="6"/>
  </r>
  <r>
    <n v="6000"/>
    <n v="6007"/>
    <x v="0"/>
    <x v="1"/>
    <s v="GBP"/>
    <n v="1437934759"/>
    <n v="1434478759"/>
    <b v="1"/>
    <n v="47"/>
    <b v="1"/>
    <s v="theater/plays"/>
    <m/>
    <m/>
    <x v="1"/>
    <x v="6"/>
  </r>
  <r>
    <n v="12000"/>
    <n v="12256"/>
    <x v="0"/>
    <x v="1"/>
    <s v="GBP"/>
    <n v="1452038100"/>
    <n v="1448823673"/>
    <b v="1"/>
    <n v="115"/>
    <b v="1"/>
    <s v="theater/plays"/>
    <m/>
    <m/>
    <x v="1"/>
    <x v="6"/>
  </r>
  <r>
    <n v="35000"/>
    <n v="35123"/>
    <x v="0"/>
    <x v="0"/>
    <s v="USD"/>
    <n v="1441857540"/>
    <n v="1438617471"/>
    <b v="1"/>
    <n v="134"/>
    <b v="1"/>
    <s v="theater/plays"/>
    <m/>
    <m/>
    <x v="1"/>
    <x v="6"/>
  </r>
  <r>
    <n v="2000"/>
    <n v="2001"/>
    <x v="0"/>
    <x v="1"/>
    <s v="GBP"/>
    <n v="1436625000"/>
    <n v="1433934371"/>
    <b v="1"/>
    <n v="35"/>
    <b v="1"/>
    <s v="theater/plays"/>
    <m/>
    <m/>
    <x v="1"/>
    <x v="6"/>
  </r>
  <r>
    <n v="4500"/>
    <n v="5221"/>
    <x v="0"/>
    <x v="0"/>
    <s v="USD"/>
    <n v="1478264784"/>
    <n v="1475672784"/>
    <b v="1"/>
    <n v="104"/>
    <b v="1"/>
    <s v="theater/plays"/>
    <m/>
    <m/>
    <x v="1"/>
    <x v="6"/>
  </r>
  <r>
    <n v="12000"/>
    <n v="12252"/>
    <x v="0"/>
    <x v="1"/>
    <s v="GBP"/>
    <n v="1419984000"/>
    <n v="1417132986"/>
    <b v="1"/>
    <n v="184"/>
    <b v="1"/>
    <s v="theater/plays"/>
    <m/>
    <m/>
    <x v="1"/>
    <x v="6"/>
  </r>
  <r>
    <n v="20000"/>
    <n v="20022"/>
    <x v="0"/>
    <x v="0"/>
    <s v="USD"/>
    <n v="1427063747"/>
    <n v="1424043347"/>
    <b v="1"/>
    <n v="119"/>
    <b v="1"/>
    <s v="theater/plays"/>
    <m/>
    <m/>
    <x v="1"/>
    <x v="6"/>
  </r>
  <r>
    <n v="15000"/>
    <n v="15126"/>
    <x v="0"/>
    <x v="0"/>
    <s v="USD"/>
    <n v="1489352400"/>
    <n v="1486411204"/>
    <b v="1"/>
    <n v="59"/>
    <b v="1"/>
    <s v="theater/plays"/>
    <m/>
    <m/>
    <x v="1"/>
    <x v="6"/>
  </r>
  <r>
    <n v="4000"/>
    <n v="4137"/>
    <x v="0"/>
    <x v="1"/>
    <s v="GBP"/>
    <n v="1436114603"/>
    <n v="1433090603"/>
    <b v="1"/>
    <n v="113"/>
    <b v="1"/>
    <s v="theater/plays"/>
    <m/>
    <m/>
    <x v="1"/>
    <x v="6"/>
  </r>
  <r>
    <n v="2500"/>
    <n v="3120"/>
    <x v="0"/>
    <x v="0"/>
    <s v="USD"/>
    <n v="1445722140"/>
    <n v="1443016697"/>
    <b v="1"/>
    <n v="84"/>
    <b v="1"/>
    <s v="theater/plays"/>
    <m/>
    <m/>
    <x v="1"/>
    <x v="6"/>
  </r>
  <r>
    <n v="3100"/>
    <n v="3395"/>
    <x v="0"/>
    <x v="0"/>
    <s v="USD"/>
    <n v="1440100976"/>
    <n v="1437508976"/>
    <b v="1"/>
    <n v="74"/>
    <b v="1"/>
    <s v="theater/plays"/>
    <m/>
    <m/>
    <x v="1"/>
    <x v="6"/>
  </r>
  <r>
    <n v="30000"/>
    <n v="30610"/>
    <x v="0"/>
    <x v="0"/>
    <s v="USD"/>
    <n v="1484024400"/>
    <n v="1479932713"/>
    <b v="1"/>
    <n v="216"/>
    <b v="1"/>
    <s v="theater/plays"/>
    <m/>
    <m/>
    <x v="1"/>
    <x v="6"/>
  </r>
  <r>
    <n v="2000"/>
    <n v="2047"/>
    <x v="0"/>
    <x v="0"/>
    <s v="USD"/>
    <n v="1464987600"/>
    <n v="1463145938"/>
    <b v="1"/>
    <n v="39"/>
    <b v="1"/>
    <s v="theater/plays"/>
    <m/>
    <m/>
    <x v="1"/>
    <x v="6"/>
  </r>
  <r>
    <n v="1200"/>
    <n v="1250"/>
    <x v="0"/>
    <x v="1"/>
    <s v="GBP"/>
    <n v="1446213612"/>
    <n v="1443621612"/>
    <b v="1"/>
    <n v="21"/>
    <b v="1"/>
    <s v="theater/plays"/>
    <m/>
    <m/>
    <x v="1"/>
    <x v="6"/>
  </r>
  <r>
    <n v="1200"/>
    <n v="1500"/>
    <x v="0"/>
    <x v="1"/>
    <s v="GBP"/>
    <n v="1484687436"/>
    <n v="1482095436"/>
    <b v="0"/>
    <n v="30"/>
    <b v="1"/>
    <s v="theater/plays"/>
    <m/>
    <m/>
    <x v="1"/>
    <x v="6"/>
  </r>
  <r>
    <n v="7000"/>
    <n v="7164"/>
    <x v="0"/>
    <x v="0"/>
    <s v="USD"/>
    <n v="1450328340"/>
    <n v="1447606884"/>
    <b v="1"/>
    <n v="37"/>
    <b v="1"/>
    <s v="theater/plays"/>
    <m/>
    <m/>
    <x v="1"/>
    <x v="6"/>
  </r>
  <r>
    <n v="20000"/>
    <n v="21573"/>
    <x v="0"/>
    <x v="0"/>
    <s v="USD"/>
    <n v="1416470398"/>
    <n v="1413874798"/>
    <b v="1"/>
    <n v="202"/>
    <b v="1"/>
    <s v="theater/plays"/>
    <m/>
    <m/>
    <x v="1"/>
    <x v="6"/>
  </r>
  <r>
    <n v="2600"/>
    <n v="2857"/>
    <x v="0"/>
    <x v="0"/>
    <s v="USD"/>
    <n v="1412135940"/>
    <n v="1410840126"/>
    <b v="1"/>
    <n v="37"/>
    <b v="1"/>
    <s v="theater/plays"/>
    <m/>
    <m/>
    <x v="1"/>
    <x v="6"/>
  </r>
  <r>
    <n v="1000"/>
    <n v="1610"/>
    <x v="0"/>
    <x v="0"/>
    <s v="USD"/>
    <n v="1460846347"/>
    <n v="1458254347"/>
    <b v="0"/>
    <n v="28"/>
    <b v="1"/>
    <s v="theater/plays"/>
    <m/>
    <m/>
    <x v="1"/>
    <x v="6"/>
  </r>
  <r>
    <n v="1000"/>
    <n v="1312"/>
    <x v="0"/>
    <x v="0"/>
    <s v="USD"/>
    <n v="1462334340"/>
    <n v="1459711917"/>
    <b v="1"/>
    <n v="26"/>
    <b v="1"/>
    <s v="theater/plays"/>
    <m/>
    <m/>
    <x v="1"/>
    <x v="6"/>
  </r>
  <r>
    <n v="5000"/>
    <n v="5940"/>
    <x v="0"/>
    <x v="0"/>
    <s v="USD"/>
    <n v="1488482355"/>
    <n v="1485890355"/>
    <b v="0"/>
    <n v="61"/>
    <b v="1"/>
    <s v="theater/plays"/>
    <m/>
    <m/>
    <x v="1"/>
    <x v="6"/>
  </r>
  <r>
    <n v="4000"/>
    <n v="4015.71"/>
    <x v="0"/>
    <x v="1"/>
    <s v="GBP"/>
    <n v="1485991860"/>
    <n v="1483124208"/>
    <b v="0"/>
    <n v="115"/>
    <b v="1"/>
    <s v="theater/plays"/>
    <m/>
    <m/>
    <x v="1"/>
    <x v="6"/>
  </r>
  <r>
    <n v="15000"/>
    <n v="15481"/>
    <x v="0"/>
    <x v="0"/>
    <s v="USD"/>
    <n v="1467361251"/>
    <n v="1464769251"/>
    <b v="1"/>
    <n v="181"/>
    <b v="1"/>
    <s v="theater/plays"/>
    <m/>
    <m/>
    <x v="1"/>
    <x v="6"/>
  </r>
  <r>
    <n v="20000"/>
    <n v="20120"/>
    <x v="0"/>
    <x v="0"/>
    <s v="USD"/>
    <n v="1482962433"/>
    <n v="1480370433"/>
    <b v="0"/>
    <n v="110"/>
    <b v="1"/>
    <s v="theater/plays"/>
    <m/>
    <m/>
    <x v="1"/>
    <x v="6"/>
  </r>
  <r>
    <n v="35000"/>
    <n v="35275.64"/>
    <x v="0"/>
    <x v="0"/>
    <s v="USD"/>
    <n v="1443499140"/>
    <n v="1441452184"/>
    <b v="1"/>
    <n v="269"/>
    <b v="1"/>
    <s v="theater/plays"/>
    <m/>
    <m/>
    <x v="1"/>
    <x v="6"/>
  </r>
  <r>
    <n v="2800"/>
    <n v="3145"/>
    <x v="0"/>
    <x v="1"/>
    <s v="GBP"/>
    <n v="1435752898"/>
    <n v="1433160898"/>
    <b v="1"/>
    <n v="79"/>
    <b v="1"/>
    <s v="theater/plays"/>
    <m/>
    <m/>
    <x v="1"/>
    <x v="6"/>
  </r>
  <r>
    <n v="5862"/>
    <n v="6208.98"/>
    <x v="0"/>
    <x v="1"/>
    <s v="GBP"/>
    <n v="1445817540"/>
    <n v="1443665293"/>
    <b v="1"/>
    <n v="104"/>
    <b v="1"/>
    <s v="theater/plays"/>
    <m/>
    <m/>
    <x v="1"/>
    <x v="6"/>
  </r>
  <r>
    <n v="3000"/>
    <n v="3017"/>
    <x v="0"/>
    <x v="1"/>
    <s v="GBP"/>
    <n v="1487286000"/>
    <n v="1484843948"/>
    <b v="0"/>
    <n v="34"/>
    <b v="1"/>
    <s v="theater/plays"/>
    <m/>
    <m/>
    <x v="1"/>
    <x v="6"/>
  </r>
  <r>
    <n v="8500"/>
    <n v="9801"/>
    <x v="0"/>
    <x v="0"/>
    <s v="USD"/>
    <n v="1413269940"/>
    <n v="1410421670"/>
    <b v="1"/>
    <n v="167"/>
    <b v="1"/>
    <s v="theater/plays"/>
    <m/>
    <m/>
    <x v="1"/>
    <x v="6"/>
  </r>
  <r>
    <n v="10000"/>
    <n v="12730.42"/>
    <x v="0"/>
    <x v="0"/>
    <s v="USD"/>
    <n v="1411150092"/>
    <n v="1408558092"/>
    <b v="1"/>
    <n v="183"/>
    <b v="1"/>
    <s v="theater/plays"/>
    <m/>
    <m/>
    <x v="1"/>
    <x v="6"/>
  </r>
  <r>
    <n v="8000"/>
    <n v="8227"/>
    <x v="0"/>
    <x v="0"/>
    <s v="USD"/>
    <n v="1444348800"/>
    <n v="1442283562"/>
    <b v="1"/>
    <n v="71"/>
    <b v="1"/>
    <s v="theater/plays"/>
    <m/>
    <m/>
    <x v="1"/>
    <x v="6"/>
  </r>
  <r>
    <n v="1600"/>
    <n v="1647"/>
    <x v="0"/>
    <x v="1"/>
    <s v="GBP"/>
    <n v="1480613982"/>
    <n v="1478018382"/>
    <b v="0"/>
    <n v="69"/>
    <b v="1"/>
    <s v="theater/plays"/>
    <m/>
    <m/>
    <x v="1"/>
    <x v="6"/>
  </r>
  <r>
    <n v="21000"/>
    <n v="21904"/>
    <x v="0"/>
    <x v="0"/>
    <s v="USD"/>
    <n v="1434074400"/>
    <n v="1431354258"/>
    <b v="0"/>
    <n v="270"/>
    <b v="1"/>
    <s v="theater/plays"/>
    <m/>
    <m/>
    <x v="1"/>
    <x v="6"/>
  </r>
  <r>
    <n v="10000"/>
    <n v="11122"/>
    <x v="0"/>
    <x v="0"/>
    <s v="USD"/>
    <n v="1442030340"/>
    <n v="1439551200"/>
    <b v="1"/>
    <n v="193"/>
    <b v="1"/>
    <s v="theater/plays"/>
    <m/>
    <m/>
    <x v="1"/>
    <x v="6"/>
  </r>
  <r>
    <n v="2500"/>
    <n v="2646.5"/>
    <x v="0"/>
    <x v="1"/>
    <s v="GBP"/>
    <n v="1436696712"/>
    <n v="1434104712"/>
    <b v="1"/>
    <n v="57"/>
    <b v="1"/>
    <s v="theater/plays"/>
    <m/>
    <m/>
    <x v="1"/>
    <x v="6"/>
  </r>
  <r>
    <n v="12000"/>
    <n v="12095"/>
    <x v="0"/>
    <x v="0"/>
    <s v="USD"/>
    <n v="1428178757"/>
    <n v="1425590357"/>
    <b v="1"/>
    <n v="200"/>
    <b v="1"/>
    <s v="theater/plays"/>
    <m/>
    <m/>
    <x v="1"/>
    <x v="6"/>
  </r>
  <r>
    <n v="5500"/>
    <n v="5771"/>
    <x v="0"/>
    <x v="0"/>
    <s v="USD"/>
    <n v="1434822914"/>
    <n v="1432230914"/>
    <b v="1"/>
    <n v="88"/>
    <b v="1"/>
    <s v="theater/plays"/>
    <m/>
    <m/>
    <x v="1"/>
    <x v="6"/>
  </r>
  <r>
    <n v="25000"/>
    <n v="25388"/>
    <x v="0"/>
    <x v="0"/>
    <s v="USD"/>
    <n v="1415213324"/>
    <n v="1412617724"/>
    <b v="1"/>
    <n v="213"/>
    <b v="1"/>
    <s v="theater/plays"/>
    <m/>
    <m/>
    <x v="1"/>
    <x v="6"/>
  </r>
  <r>
    <n v="1500"/>
    <n v="1661"/>
    <x v="0"/>
    <x v="0"/>
    <s v="USD"/>
    <n v="1434907966"/>
    <n v="1432315966"/>
    <b v="1"/>
    <n v="20"/>
    <b v="1"/>
    <s v="theater/plays"/>
    <m/>
    <m/>
    <x v="1"/>
    <x v="6"/>
  </r>
  <r>
    <n v="2250"/>
    <n v="2876"/>
    <x v="0"/>
    <x v="1"/>
    <s v="GBP"/>
    <n v="1473247240"/>
    <n v="1470655240"/>
    <b v="1"/>
    <n v="50"/>
    <b v="1"/>
    <s v="theater/plays"/>
    <m/>
    <m/>
    <x v="1"/>
    <x v="6"/>
  </r>
  <r>
    <n v="20000"/>
    <n v="20365"/>
    <x v="0"/>
    <x v="0"/>
    <s v="USD"/>
    <n v="1473306300"/>
    <n v="1471701028"/>
    <b v="1"/>
    <n v="115"/>
    <b v="1"/>
    <s v="theater/plays"/>
    <m/>
    <m/>
    <x v="1"/>
    <x v="6"/>
  </r>
  <r>
    <n v="13000"/>
    <n v="13163.5"/>
    <x v="0"/>
    <x v="1"/>
    <s v="GBP"/>
    <n v="1427331809"/>
    <n v="1424743409"/>
    <b v="1"/>
    <n v="186"/>
    <b v="1"/>
    <s v="theater/plays"/>
    <m/>
    <m/>
    <x v="1"/>
    <x v="6"/>
  </r>
  <r>
    <n v="300"/>
    <n v="525"/>
    <x v="0"/>
    <x v="1"/>
    <s v="GBP"/>
    <n v="1412706375"/>
    <n v="1410114375"/>
    <b v="1"/>
    <n v="18"/>
    <b v="1"/>
    <s v="theater/plays"/>
    <m/>
    <m/>
    <x v="1"/>
    <x v="6"/>
  </r>
  <r>
    <n v="10000"/>
    <n v="12806"/>
    <x v="0"/>
    <x v="0"/>
    <s v="USD"/>
    <n v="1433995140"/>
    <n v="1432129577"/>
    <b v="1"/>
    <n v="176"/>
    <b v="1"/>
    <s v="theater/plays"/>
    <m/>
    <m/>
    <x v="1"/>
    <x v="6"/>
  </r>
  <r>
    <n v="2000"/>
    <n v="2125.9899999999998"/>
    <x v="0"/>
    <x v="1"/>
    <s v="GBP"/>
    <n v="1487769952"/>
    <n v="1485177952"/>
    <b v="0"/>
    <n v="41"/>
    <b v="1"/>
    <s v="theater/plays"/>
    <m/>
    <m/>
    <x v="1"/>
    <x v="6"/>
  </r>
  <r>
    <n v="7000"/>
    <n v="7365"/>
    <x v="0"/>
    <x v="0"/>
    <s v="USD"/>
    <n v="1420751861"/>
    <n v="1418159861"/>
    <b v="1"/>
    <n v="75"/>
    <b v="1"/>
    <s v="theater/plays"/>
    <m/>
    <m/>
    <x v="1"/>
    <x v="6"/>
  </r>
  <r>
    <n v="23000"/>
    <n v="24418.6"/>
    <x v="0"/>
    <x v="0"/>
    <s v="USD"/>
    <n v="1475294340"/>
    <n v="1472753745"/>
    <b v="1"/>
    <n v="97"/>
    <b v="1"/>
    <s v="theater/plays"/>
    <m/>
    <m/>
    <x v="1"/>
    <x v="6"/>
  </r>
  <r>
    <n v="5000"/>
    <n v="5462"/>
    <x v="0"/>
    <x v="0"/>
    <s v="USD"/>
    <n v="1448903318"/>
    <n v="1445875718"/>
    <b v="1"/>
    <n v="73"/>
    <b v="1"/>
    <s v="theater/plays"/>
    <m/>
    <m/>
    <x v="1"/>
    <x v="6"/>
  </r>
  <r>
    <n v="3300"/>
    <n v="3315"/>
    <x v="0"/>
    <x v="0"/>
    <s v="USD"/>
    <n v="1437067476"/>
    <n v="1434475476"/>
    <b v="1"/>
    <n v="49"/>
    <b v="1"/>
    <s v="theater/plays"/>
    <m/>
    <m/>
    <x v="1"/>
    <x v="6"/>
  </r>
  <r>
    <n v="12200"/>
    <n v="12571"/>
    <x v="0"/>
    <x v="0"/>
    <s v="USD"/>
    <n v="1419220800"/>
    <n v="1416555262"/>
    <b v="1"/>
    <n v="134"/>
    <b v="1"/>
    <s v="theater/plays"/>
    <m/>
    <m/>
    <x v="1"/>
    <x v="6"/>
  </r>
  <r>
    <n v="2500"/>
    <n v="2804.16"/>
    <x v="0"/>
    <x v="0"/>
    <s v="USD"/>
    <n v="1446238800"/>
    <n v="1444220588"/>
    <b v="1"/>
    <n v="68"/>
    <b v="1"/>
    <s v="theater/plays"/>
    <m/>
    <m/>
    <x v="1"/>
    <x v="6"/>
  </r>
  <r>
    <n v="2500"/>
    <n v="2575"/>
    <x v="0"/>
    <x v="0"/>
    <s v="USD"/>
    <n v="1422482400"/>
    <n v="1421089938"/>
    <b v="1"/>
    <n v="49"/>
    <b v="1"/>
    <s v="theater/plays"/>
    <m/>
    <m/>
    <x v="1"/>
    <x v="6"/>
  </r>
  <r>
    <n v="2700"/>
    <n v="4428"/>
    <x v="0"/>
    <x v="17"/>
    <s v="EUR"/>
    <n v="1449162000"/>
    <n v="1446570315"/>
    <b v="1"/>
    <n v="63"/>
    <b v="1"/>
    <s v="theater/plays"/>
    <m/>
    <m/>
    <x v="1"/>
    <x v="6"/>
  </r>
  <r>
    <n v="6000"/>
    <n v="7877"/>
    <x v="0"/>
    <x v="0"/>
    <s v="USD"/>
    <n v="1434142800"/>
    <n v="1431435122"/>
    <b v="1"/>
    <n v="163"/>
    <b v="1"/>
    <s v="theater/plays"/>
    <m/>
    <m/>
    <x v="1"/>
    <x v="6"/>
  </r>
  <r>
    <n v="15000"/>
    <n v="15315"/>
    <x v="0"/>
    <x v="0"/>
    <s v="USD"/>
    <n v="1437156660"/>
    <n v="1434564660"/>
    <b v="1"/>
    <n v="288"/>
    <b v="1"/>
    <s v="theater/plays"/>
    <m/>
    <m/>
    <x v="1"/>
    <x v="6"/>
  </r>
  <r>
    <n v="2000"/>
    <n v="2560"/>
    <x v="0"/>
    <x v="0"/>
    <s v="USD"/>
    <n v="1472074928"/>
    <n v="1470692528"/>
    <b v="1"/>
    <n v="42"/>
    <b v="1"/>
    <s v="theater/plays"/>
    <m/>
    <m/>
    <x v="1"/>
    <x v="6"/>
  </r>
  <r>
    <n v="8000"/>
    <n v="8120"/>
    <x v="0"/>
    <x v="1"/>
    <s v="GBP"/>
    <n v="1434452400"/>
    <n v="1431509397"/>
    <b v="1"/>
    <n v="70"/>
    <b v="1"/>
    <s v="theater/plays"/>
    <m/>
    <m/>
    <x v="1"/>
    <x v="6"/>
  </r>
  <r>
    <n v="1800"/>
    <n v="1830"/>
    <x v="0"/>
    <x v="1"/>
    <s v="GBP"/>
    <n v="1436705265"/>
    <n v="1434113265"/>
    <b v="1"/>
    <n v="30"/>
    <b v="1"/>
    <s v="theater/plays"/>
    <m/>
    <m/>
    <x v="1"/>
    <x v="6"/>
  </r>
  <r>
    <n v="1500"/>
    <n v="1950"/>
    <x v="0"/>
    <x v="1"/>
    <s v="GBP"/>
    <n v="1414927775"/>
    <n v="1412332175"/>
    <b v="1"/>
    <n v="51"/>
    <b v="1"/>
    <s v="theater/plays"/>
    <m/>
    <m/>
    <x v="1"/>
    <x v="6"/>
  </r>
  <r>
    <n v="10000"/>
    <n v="15443"/>
    <x v="0"/>
    <x v="0"/>
    <s v="USD"/>
    <n v="1446814809"/>
    <n v="1444219209"/>
    <b v="1"/>
    <n v="145"/>
    <b v="1"/>
    <s v="theater/plays"/>
    <m/>
    <m/>
    <x v="1"/>
    <x v="6"/>
  </r>
  <r>
    <n v="4000"/>
    <n v="4296"/>
    <x v="0"/>
    <x v="0"/>
    <s v="USD"/>
    <n v="1473879600"/>
    <n v="1472498042"/>
    <b v="1"/>
    <n v="21"/>
    <b v="1"/>
    <s v="theater/plays"/>
    <m/>
    <m/>
    <x v="1"/>
    <x v="6"/>
  </r>
  <r>
    <n v="15500"/>
    <n v="15705"/>
    <x v="0"/>
    <x v="0"/>
    <s v="USD"/>
    <n v="1458075600"/>
    <n v="1454259272"/>
    <b v="1"/>
    <n v="286"/>
    <b v="1"/>
    <s v="theater/plays"/>
    <m/>
    <m/>
    <x v="1"/>
    <x v="6"/>
  </r>
  <r>
    <n v="1800"/>
    <n v="1805"/>
    <x v="0"/>
    <x v="0"/>
    <s v="USD"/>
    <n v="1423456200"/>
    <n v="1421183271"/>
    <b v="1"/>
    <n v="12"/>
    <b v="1"/>
    <s v="theater/plays"/>
    <m/>
    <m/>
    <x v="1"/>
    <x v="6"/>
  </r>
  <r>
    <n v="4500"/>
    <n v="5258"/>
    <x v="0"/>
    <x v="5"/>
    <s v="CAD"/>
    <n v="1459483140"/>
    <n v="1456526879"/>
    <b v="1"/>
    <n v="100"/>
    <b v="1"/>
    <s v="theater/plays"/>
    <m/>
    <m/>
    <x v="1"/>
    <x v="6"/>
  </r>
  <r>
    <n v="5000"/>
    <n v="5430"/>
    <x v="0"/>
    <x v="1"/>
    <s v="GBP"/>
    <n v="1416331406"/>
    <n v="1413735806"/>
    <b v="1"/>
    <n v="100"/>
    <b v="1"/>
    <s v="theater/plays"/>
    <m/>
    <m/>
    <x v="1"/>
    <x v="6"/>
  </r>
  <r>
    <n v="2500"/>
    <n v="2585"/>
    <x v="0"/>
    <x v="1"/>
    <s v="GBP"/>
    <n v="1433017303"/>
    <n v="1430425303"/>
    <b v="1"/>
    <n v="34"/>
    <b v="1"/>
    <s v="theater/plays"/>
    <m/>
    <m/>
    <x v="1"/>
    <x v="6"/>
  </r>
  <r>
    <n v="5800"/>
    <n v="6628"/>
    <x v="0"/>
    <x v="0"/>
    <s v="USD"/>
    <n v="1459474059"/>
    <n v="1456885659"/>
    <b v="0"/>
    <n v="63"/>
    <b v="1"/>
    <s v="theater/plays"/>
    <m/>
    <m/>
    <x v="1"/>
    <x v="6"/>
  </r>
  <r>
    <n v="2000"/>
    <n v="2060"/>
    <x v="0"/>
    <x v="0"/>
    <s v="USD"/>
    <n v="1433134800"/>
    <n v="1430158198"/>
    <b v="0"/>
    <n v="30"/>
    <b v="1"/>
    <s v="theater/plays"/>
    <m/>
    <m/>
    <x v="1"/>
    <x v="6"/>
  </r>
  <r>
    <n v="5000"/>
    <n v="6080"/>
    <x v="0"/>
    <x v="0"/>
    <s v="USD"/>
    <n v="1441153705"/>
    <n v="1438561705"/>
    <b v="0"/>
    <n v="47"/>
    <b v="1"/>
    <s v="theater/plays"/>
    <m/>
    <m/>
    <x v="1"/>
    <x v="6"/>
  </r>
  <r>
    <n v="31000"/>
    <n v="31820.5"/>
    <x v="0"/>
    <x v="0"/>
    <s v="USD"/>
    <n v="1461904788"/>
    <n v="1458103188"/>
    <b v="0"/>
    <n v="237"/>
    <b v="1"/>
    <s v="theater/plays"/>
    <m/>
    <m/>
    <x v="1"/>
    <x v="6"/>
  </r>
  <r>
    <n v="800"/>
    <n v="838"/>
    <x v="0"/>
    <x v="1"/>
    <s v="GBP"/>
    <n v="1455138000"/>
    <n v="1452448298"/>
    <b v="0"/>
    <n v="47"/>
    <b v="1"/>
    <s v="theater/plays"/>
    <m/>
    <m/>
    <x v="1"/>
    <x v="6"/>
  </r>
  <r>
    <n v="3000"/>
    <n v="3048"/>
    <x v="0"/>
    <x v="0"/>
    <s v="USD"/>
    <n v="1454047140"/>
    <n v="1452546853"/>
    <b v="0"/>
    <n v="15"/>
    <b v="1"/>
    <s v="theater/plays"/>
    <m/>
    <m/>
    <x v="1"/>
    <x v="6"/>
  </r>
  <r>
    <n v="4999"/>
    <n v="5604"/>
    <x v="0"/>
    <x v="0"/>
    <s v="USD"/>
    <n v="1488258000"/>
    <n v="1485556626"/>
    <b v="0"/>
    <n v="81"/>
    <b v="1"/>
    <s v="theater/plays"/>
    <m/>
    <m/>
    <x v="1"/>
    <x v="6"/>
  </r>
  <r>
    <n v="15000"/>
    <n v="15265"/>
    <x v="0"/>
    <x v="0"/>
    <s v="USD"/>
    <n v="1471291782"/>
    <n v="1468699782"/>
    <b v="0"/>
    <n v="122"/>
    <b v="1"/>
    <s v="theater/plays"/>
    <m/>
    <m/>
    <x v="1"/>
    <x v="6"/>
  </r>
  <r>
    <n v="2500"/>
    <n v="2500"/>
    <x v="0"/>
    <x v="5"/>
    <s v="CAD"/>
    <n v="1448733628"/>
    <n v="1446573628"/>
    <b v="0"/>
    <n v="34"/>
    <b v="1"/>
    <s v="theater/plays"/>
    <m/>
    <m/>
    <x v="1"/>
    <x v="6"/>
  </r>
  <r>
    <n v="10000"/>
    <n v="10026.49"/>
    <x v="0"/>
    <x v="1"/>
    <s v="GBP"/>
    <n v="1466463600"/>
    <n v="1463337315"/>
    <b v="0"/>
    <n v="207"/>
    <b v="1"/>
    <s v="theater/plays"/>
    <m/>
    <m/>
    <x v="1"/>
    <x v="6"/>
  </r>
  <r>
    <n v="500"/>
    <n v="665.21"/>
    <x v="0"/>
    <x v="1"/>
    <s v="GBP"/>
    <n v="1487580602"/>
    <n v="1485161402"/>
    <b v="0"/>
    <n v="25"/>
    <b v="1"/>
    <s v="theater/plays"/>
    <m/>
    <m/>
    <x v="1"/>
    <x v="6"/>
  </r>
  <r>
    <n v="2000"/>
    <n v="2424"/>
    <x v="0"/>
    <x v="1"/>
    <s v="GBP"/>
    <n v="1489234891"/>
    <n v="1486642891"/>
    <b v="0"/>
    <n v="72"/>
    <b v="1"/>
    <s v="theater/plays"/>
    <m/>
    <m/>
    <x v="1"/>
    <x v="6"/>
  </r>
  <r>
    <n v="500"/>
    <n v="570"/>
    <x v="0"/>
    <x v="0"/>
    <s v="USD"/>
    <n v="1442462340"/>
    <n v="1439743900"/>
    <b v="0"/>
    <n v="14"/>
    <b v="1"/>
    <s v="theater/plays"/>
    <m/>
    <m/>
    <x v="1"/>
    <x v="6"/>
  </r>
  <r>
    <n v="101"/>
    <n v="289"/>
    <x v="0"/>
    <x v="1"/>
    <s v="GBP"/>
    <n v="1449257348"/>
    <n v="1444069748"/>
    <b v="0"/>
    <n v="15"/>
    <b v="1"/>
    <s v="theater/plays"/>
    <m/>
    <m/>
    <x v="1"/>
    <x v="6"/>
  </r>
  <r>
    <n v="4500"/>
    <n v="7670"/>
    <x v="0"/>
    <x v="4"/>
    <s v="NZD"/>
    <n v="1488622352"/>
    <n v="1486030352"/>
    <b v="0"/>
    <n v="91"/>
    <b v="1"/>
    <s v="theater/plays"/>
    <m/>
    <m/>
    <x v="1"/>
    <x v="6"/>
  </r>
  <r>
    <n v="600"/>
    <n v="710"/>
    <x v="0"/>
    <x v="1"/>
    <s v="GBP"/>
    <n v="1434459554"/>
    <n v="1431867554"/>
    <b v="0"/>
    <n v="24"/>
    <b v="1"/>
    <s v="theater/plays"/>
    <m/>
    <m/>
    <x v="1"/>
    <x v="6"/>
  </r>
  <r>
    <n v="700"/>
    <n v="720.01"/>
    <x v="0"/>
    <x v="1"/>
    <s v="GBP"/>
    <n v="1474886229"/>
    <n v="1472294229"/>
    <b v="0"/>
    <n v="27"/>
    <b v="1"/>
    <s v="theater/plays"/>
    <m/>
    <m/>
    <x v="1"/>
    <x v="6"/>
  </r>
  <r>
    <n v="1500"/>
    <n v="2161"/>
    <x v="0"/>
    <x v="1"/>
    <s v="GBP"/>
    <n v="1448229600"/>
    <n v="1446401372"/>
    <b v="0"/>
    <n v="47"/>
    <b v="1"/>
    <s v="theater/plays"/>
    <m/>
    <m/>
    <x v="1"/>
    <x v="6"/>
  </r>
  <r>
    <n v="5500"/>
    <n v="5504"/>
    <x v="0"/>
    <x v="1"/>
    <s v="GBP"/>
    <n v="1438037940"/>
    <n v="1436380256"/>
    <b v="0"/>
    <n v="44"/>
    <b v="1"/>
    <s v="theater/plays"/>
    <m/>
    <m/>
    <x v="1"/>
    <x v="6"/>
  </r>
  <r>
    <n v="10000"/>
    <n v="10173"/>
    <x v="0"/>
    <x v="0"/>
    <s v="USD"/>
    <n v="1442102400"/>
    <n v="1440370768"/>
    <b v="0"/>
    <n v="72"/>
    <b v="1"/>
    <s v="theater/plays"/>
    <m/>
    <m/>
    <x v="1"/>
    <x v="6"/>
  </r>
  <r>
    <n v="3000"/>
    <n v="3486"/>
    <x v="0"/>
    <x v="0"/>
    <s v="USD"/>
    <n v="1444860063"/>
    <n v="1442268063"/>
    <b v="0"/>
    <n v="63"/>
    <b v="1"/>
    <s v="theater/plays"/>
    <m/>
    <m/>
    <x v="1"/>
    <x v="6"/>
  </r>
  <r>
    <n v="3000"/>
    <n v="4085"/>
    <x v="0"/>
    <x v="0"/>
    <s v="USD"/>
    <n v="1430329862"/>
    <n v="1428515462"/>
    <b v="0"/>
    <n v="88"/>
    <b v="1"/>
    <s v="theater/plays"/>
    <m/>
    <m/>
    <x v="1"/>
    <x v="6"/>
  </r>
  <r>
    <n v="3000"/>
    <n v="4004"/>
    <x v="0"/>
    <x v="0"/>
    <s v="USD"/>
    <n v="1470034740"/>
    <n v="1466185176"/>
    <b v="0"/>
    <n v="70"/>
    <b v="1"/>
    <s v="theater/plays"/>
    <m/>
    <m/>
    <x v="1"/>
    <x v="6"/>
  </r>
  <r>
    <n v="8400"/>
    <n v="8685"/>
    <x v="0"/>
    <x v="3"/>
    <s v="EUR"/>
    <n v="1481099176"/>
    <n v="1478507176"/>
    <b v="0"/>
    <n v="50"/>
    <b v="1"/>
    <s v="theater/plays"/>
    <m/>
    <m/>
    <x v="1"/>
    <x v="6"/>
  </r>
  <r>
    <n v="1800"/>
    <n v="2086"/>
    <x v="0"/>
    <x v="0"/>
    <s v="USD"/>
    <n v="1427553484"/>
    <n v="1424533084"/>
    <b v="0"/>
    <n v="35"/>
    <b v="1"/>
    <s v="theater/plays"/>
    <m/>
    <m/>
    <x v="1"/>
    <x v="6"/>
  </r>
  <r>
    <n v="15000"/>
    <n v="15677.5"/>
    <x v="0"/>
    <x v="0"/>
    <s v="USD"/>
    <n v="1482418752"/>
    <n v="1479826752"/>
    <b v="0"/>
    <n v="175"/>
    <b v="1"/>
    <s v="theater/plays"/>
    <m/>
    <m/>
    <x v="1"/>
    <x v="6"/>
  </r>
  <r>
    <n v="4000"/>
    <n v="4081"/>
    <x v="0"/>
    <x v="0"/>
    <s v="USD"/>
    <n v="1438374748"/>
    <n v="1435782748"/>
    <b v="0"/>
    <n v="20"/>
    <b v="1"/>
    <s v="theater/plays"/>
    <m/>
    <m/>
    <x v="1"/>
    <x v="6"/>
  </r>
  <r>
    <n v="1500"/>
    <n v="2630"/>
    <x v="0"/>
    <x v="0"/>
    <s v="USD"/>
    <n v="1465527600"/>
    <n v="1462252542"/>
    <b v="0"/>
    <n v="54"/>
    <b v="1"/>
    <s v="theater/plays"/>
    <m/>
    <m/>
    <x v="1"/>
    <x v="6"/>
  </r>
  <r>
    <n v="1000"/>
    <n v="1066.8"/>
    <x v="0"/>
    <x v="0"/>
    <s v="USD"/>
    <n v="1463275339"/>
    <n v="1460683339"/>
    <b v="0"/>
    <n v="20"/>
    <b v="1"/>
    <s v="theater/plays"/>
    <m/>
    <m/>
    <x v="1"/>
    <x v="6"/>
  </r>
  <r>
    <n v="3500"/>
    <n v="4280"/>
    <x v="0"/>
    <x v="0"/>
    <s v="USD"/>
    <n v="1460581365"/>
    <n v="1458766965"/>
    <b v="0"/>
    <n v="57"/>
    <b v="1"/>
    <s v="theater/plays"/>
    <m/>
    <m/>
    <x v="1"/>
    <x v="6"/>
  </r>
  <r>
    <n v="350"/>
    <n v="558"/>
    <x v="0"/>
    <x v="1"/>
    <s v="GBP"/>
    <n v="1476632178"/>
    <n v="1473953778"/>
    <b v="0"/>
    <n v="31"/>
    <b v="1"/>
    <s v="theater/plays"/>
    <m/>
    <m/>
    <x v="1"/>
    <x v="6"/>
  </r>
  <r>
    <n v="6500"/>
    <n v="6505"/>
    <x v="0"/>
    <x v="0"/>
    <s v="USD"/>
    <n v="1444169825"/>
    <n v="1441577825"/>
    <b v="0"/>
    <n v="31"/>
    <b v="1"/>
    <s v="theater/plays"/>
    <m/>
    <m/>
    <x v="1"/>
    <x v="6"/>
  </r>
  <r>
    <n v="2500"/>
    <n v="2746"/>
    <x v="0"/>
    <x v="0"/>
    <s v="USD"/>
    <n v="1445065210"/>
    <n v="1442473210"/>
    <b v="0"/>
    <n v="45"/>
    <b v="1"/>
    <s v="theater/plays"/>
    <m/>
    <m/>
    <x v="1"/>
    <x v="6"/>
  </r>
  <r>
    <n v="2500"/>
    <n v="2501"/>
    <x v="0"/>
    <x v="0"/>
    <s v="USD"/>
    <n v="1478901600"/>
    <n v="1477077946"/>
    <b v="0"/>
    <n v="41"/>
    <b v="1"/>
    <s v="theater/plays"/>
    <m/>
    <m/>
    <x v="1"/>
    <x v="6"/>
  </r>
  <r>
    <n v="2000"/>
    <n v="2321"/>
    <x v="0"/>
    <x v="0"/>
    <s v="USD"/>
    <n v="1453856400"/>
    <n v="1452664317"/>
    <b v="0"/>
    <n v="29"/>
    <b v="1"/>
    <s v="theater/plays"/>
    <m/>
    <m/>
    <x v="1"/>
    <x v="6"/>
  </r>
  <r>
    <n v="800"/>
    <n v="1686"/>
    <x v="0"/>
    <x v="1"/>
    <s v="GBP"/>
    <n v="1431115500"/>
    <n v="1428733511"/>
    <b v="0"/>
    <n v="58"/>
    <b v="1"/>
    <s v="theater/plays"/>
    <m/>
    <m/>
    <x v="1"/>
    <x v="6"/>
  </r>
  <r>
    <n v="4000"/>
    <n v="4400"/>
    <x v="0"/>
    <x v="1"/>
    <s v="GBP"/>
    <n v="1462519041"/>
    <n v="1459927041"/>
    <b v="0"/>
    <n v="89"/>
    <b v="1"/>
    <s v="theater/plays"/>
    <m/>
    <m/>
    <x v="1"/>
    <x v="6"/>
  </r>
  <r>
    <n v="11737"/>
    <n v="11747.18"/>
    <x v="0"/>
    <x v="0"/>
    <s v="USD"/>
    <n v="1407506040"/>
    <n v="1404680075"/>
    <b v="0"/>
    <n v="125"/>
    <b v="1"/>
    <s v="theater/plays"/>
    <m/>
    <m/>
    <x v="1"/>
    <x v="6"/>
  </r>
  <r>
    <n v="1050"/>
    <n v="1115"/>
    <x v="0"/>
    <x v="0"/>
    <s v="USD"/>
    <n v="1465347424"/>
    <n v="1462755424"/>
    <b v="0"/>
    <n v="18"/>
    <b v="1"/>
    <s v="theater/plays"/>
    <m/>
    <m/>
    <x v="1"/>
    <x v="6"/>
  </r>
  <r>
    <n v="2000"/>
    <n v="2512"/>
    <x v="0"/>
    <x v="5"/>
    <s v="CAD"/>
    <n v="1460341800"/>
    <n v="1456902893"/>
    <b v="0"/>
    <n v="32"/>
    <b v="1"/>
    <s v="theater/plays"/>
    <m/>
    <m/>
    <x v="1"/>
    <x v="6"/>
  </r>
  <r>
    <n v="500"/>
    <n v="540"/>
    <x v="0"/>
    <x v="1"/>
    <s v="GBP"/>
    <n v="1422712986"/>
    <n v="1418824986"/>
    <b v="0"/>
    <n v="16"/>
    <b v="1"/>
    <s v="theater/plays"/>
    <m/>
    <m/>
    <x v="1"/>
    <x v="6"/>
  </r>
  <r>
    <n v="2500"/>
    <n v="2525"/>
    <x v="0"/>
    <x v="0"/>
    <s v="USD"/>
    <n v="1466557557"/>
    <n v="1463965557"/>
    <b v="0"/>
    <n v="38"/>
    <b v="1"/>
    <s v="theater/plays"/>
    <m/>
    <m/>
    <x v="1"/>
    <x v="6"/>
  </r>
  <r>
    <n v="500"/>
    <n v="537"/>
    <x v="0"/>
    <x v="0"/>
    <s v="USD"/>
    <n v="1413431940"/>
    <n v="1412216665"/>
    <b v="0"/>
    <n v="15"/>
    <b v="1"/>
    <s v="theater/plays"/>
    <m/>
    <m/>
    <x v="1"/>
    <x v="6"/>
  </r>
  <r>
    <n v="3300"/>
    <n v="3350"/>
    <x v="0"/>
    <x v="0"/>
    <s v="USD"/>
    <n v="1466567700"/>
    <n v="1464653696"/>
    <b v="0"/>
    <n v="23"/>
    <b v="1"/>
    <s v="theater/plays"/>
    <m/>
    <m/>
    <x v="1"/>
    <x v="6"/>
  </r>
  <r>
    <n v="1000"/>
    <n v="1259"/>
    <x v="0"/>
    <x v="1"/>
    <s v="GBP"/>
    <n v="1474793208"/>
    <n v="1472201208"/>
    <b v="0"/>
    <n v="49"/>
    <b v="1"/>
    <s v="theater/plays"/>
    <m/>
    <m/>
    <x v="1"/>
    <x v="6"/>
  </r>
  <r>
    <n v="1500"/>
    <n v="1525"/>
    <x v="0"/>
    <x v="17"/>
    <s v="EUR"/>
    <n v="1465135190"/>
    <n v="1463925590"/>
    <b v="0"/>
    <n v="10"/>
    <b v="1"/>
    <s v="theater/plays"/>
    <m/>
    <m/>
    <x v="1"/>
    <x v="6"/>
  </r>
  <r>
    <n v="400"/>
    <n v="450"/>
    <x v="0"/>
    <x v="1"/>
    <s v="GBP"/>
    <n v="1428256277"/>
    <n v="1425235877"/>
    <b v="0"/>
    <n v="15"/>
    <b v="1"/>
    <s v="theater/plays"/>
    <m/>
    <m/>
    <x v="1"/>
    <x v="6"/>
  </r>
  <r>
    <n v="8000"/>
    <n v="8110"/>
    <x v="0"/>
    <x v="0"/>
    <s v="USD"/>
    <n v="1425830905"/>
    <n v="1423242505"/>
    <b v="0"/>
    <n v="57"/>
    <b v="1"/>
    <s v="theater/plays"/>
    <m/>
    <m/>
    <x v="1"/>
    <x v="6"/>
  </r>
  <r>
    <n v="800"/>
    <n v="810"/>
    <x v="0"/>
    <x v="1"/>
    <s v="GBP"/>
    <n v="1462697966"/>
    <n v="1460105966"/>
    <b v="0"/>
    <n v="33"/>
    <b v="1"/>
    <s v="theater/plays"/>
    <m/>
    <m/>
    <x v="1"/>
    <x v="6"/>
  </r>
  <r>
    <n v="1800"/>
    <n v="2635"/>
    <x v="0"/>
    <x v="0"/>
    <s v="USD"/>
    <n v="1404522000"/>
    <n v="1404308883"/>
    <b v="0"/>
    <n v="9"/>
    <b v="1"/>
    <s v="theater/plays"/>
    <m/>
    <m/>
    <x v="1"/>
    <x v="6"/>
  </r>
  <r>
    <n v="1000"/>
    <n v="1168"/>
    <x v="0"/>
    <x v="1"/>
    <s v="GBP"/>
    <n v="1406502000"/>
    <n v="1405583108"/>
    <b v="0"/>
    <n v="26"/>
    <b v="1"/>
    <s v="theater/plays"/>
    <m/>
    <m/>
    <x v="1"/>
    <x v="6"/>
  </r>
  <r>
    <n v="1500"/>
    <n v="1594"/>
    <x v="0"/>
    <x v="1"/>
    <s v="GBP"/>
    <n v="1427919468"/>
    <n v="1425331068"/>
    <b v="0"/>
    <n v="69"/>
    <b v="1"/>
    <s v="theater/plays"/>
    <m/>
    <m/>
    <x v="1"/>
    <x v="6"/>
  </r>
  <r>
    <n v="5000"/>
    <n v="5226"/>
    <x v="0"/>
    <x v="0"/>
    <s v="USD"/>
    <n v="1444149886"/>
    <n v="1441125886"/>
    <b v="0"/>
    <n v="65"/>
    <b v="1"/>
    <s v="theater/plays"/>
    <m/>
    <m/>
    <x v="1"/>
    <x v="6"/>
  </r>
  <r>
    <n v="6000"/>
    <n v="6000"/>
    <x v="0"/>
    <x v="0"/>
    <s v="USD"/>
    <n v="1405802330"/>
    <n v="1403210330"/>
    <b v="0"/>
    <n v="83"/>
    <b v="1"/>
    <s v="theater/plays"/>
    <m/>
    <m/>
    <x v="1"/>
    <x v="6"/>
  </r>
  <r>
    <n v="3500"/>
    <n v="3660"/>
    <x v="0"/>
    <x v="0"/>
    <s v="USD"/>
    <n v="1434384880"/>
    <n v="1432484080"/>
    <b v="0"/>
    <n v="111"/>
    <b v="1"/>
    <s v="theater/plays"/>
    <m/>
    <m/>
    <x v="1"/>
    <x v="6"/>
  </r>
  <r>
    <n v="3871"/>
    <n v="5366"/>
    <x v="0"/>
    <x v="0"/>
    <s v="USD"/>
    <n v="1438259422"/>
    <n v="1435667422"/>
    <b v="0"/>
    <n v="46"/>
    <b v="1"/>
    <s v="theater/plays"/>
    <m/>
    <m/>
    <x v="1"/>
    <x v="6"/>
  </r>
  <r>
    <n v="5000"/>
    <n v="5016"/>
    <x v="0"/>
    <x v="1"/>
    <s v="GBP"/>
    <n v="1407106800"/>
    <n v="1404749446"/>
    <b v="0"/>
    <n v="63"/>
    <b v="1"/>
    <s v="theater/plays"/>
    <m/>
    <m/>
    <x v="1"/>
    <x v="6"/>
  </r>
  <r>
    <n v="250"/>
    <n v="250"/>
    <x v="0"/>
    <x v="1"/>
    <s v="GBP"/>
    <n v="1459845246"/>
    <n v="1457429646"/>
    <b v="0"/>
    <n v="9"/>
    <b v="1"/>
    <s v="theater/plays"/>
    <m/>
    <m/>
    <x v="1"/>
    <x v="6"/>
  </r>
  <r>
    <n v="2500"/>
    <n v="2755"/>
    <x v="0"/>
    <x v="1"/>
    <s v="GBP"/>
    <n v="1412974800"/>
    <n v="1411109167"/>
    <b v="0"/>
    <n v="34"/>
    <b v="1"/>
    <s v="theater/plays"/>
    <m/>
    <m/>
    <x v="1"/>
    <x v="6"/>
  </r>
  <r>
    <n v="15000"/>
    <n v="15327"/>
    <x v="0"/>
    <x v="0"/>
    <s v="USD"/>
    <n v="1487944080"/>
    <n v="1486129680"/>
    <b v="0"/>
    <n v="112"/>
    <b v="1"/>
    <s v="theater/plays"/>
    <m/>
    <m/>
    <x v="1"/>
    <x v="6"/>
  </r>
  <r>
    <n v="8000"/>
    <n v="8348"/>
    <x v="0"/>
    <x v="0"/>
    <s v="USD"/>
    <n v="1469721518"/>
    <n v="1467129518"/>
    <b v="0"/>
    <n v="47"/>
    <b v="1"/>
    <s v="theater/plays"/>
    <m/>
    <m/>
    <x v="1"/>
    <x v="6"/>
  </r>
  <r>
    <n v="3000"/>
    <n v="4145"/>
    <x v="0"/>
    <x v="0"/>
    <s v="USD"/>
    <n v="1481066554"/>
    <n v="1478906554"/>
    <b v="0"/>
    <n v="38"/>
    <b v="1"/>
    <s v="theater/plays"/>
    <m/>
    <m/>
    <x v="1"/>
    <x v="6"/>
  </r>
  <r>
    <n v="3350"/>
    <n v="3350"/>
    <x v="0"/>
    <x v="1"/>
    <s v="GBP"/>
    <n v="1465750800"/>
    <n v="1463771421"/>
    <b v="0"/>
    <n v="28"/>
    <b v="1"/>
    <s v="theater/plays"/>
    <m/>
    <m/>
    <x v="1"/>
    <x v="6"/>
  </r>
  <r>
    <n v="6000"/>
    <n v="6100"/>
    <x v="0"/>
    <x v="0"/>
    <s v="USD"/>
    <n v="1427864340"/>
    <n v="1425020810"/>
    <b v="0"/>
    <n v="78"/>
    <b v="1"/>
    <s v="theater/plays"/>
    <m/>
    <m/>
    <x v="1"/>
    <x v="6"/>
  </r>
  <r>
    <n v="700"/>
    <n v="1200"/>
    <x v="0"/>
    <x v="1"/>
    <s v="GBP"/>
    <n v="1460553480"/>
    <n v="1458770384"/>
    <b v="0"/>
    <n v="23"/>
    <b v="1"/>
    <s v="theater/plays"/>
    <m/>
    <m/>
    <x v="1"/>
    <x v="6"/>
  </r>
  <r>
    <n v="4500"/>
    <n v="4565"/>
    <x v="0"/>
    <x v="0"/>
    <s v="USD"/>
    <n v="1409374093"/>
    <n v="1406782093"/>
    <b v="0"/>
    <n v="40"/>
    <b v="1"/>
    <s v="theater/plays"/>
    <m/>
    <m/>
    <x v="1"/>
    <x v="6"/>
  </r>
  <r>
    <n v="500"/>
    <n v="650"/>
    <x v="0"/>
    <x v="0"/>
    <s v="USD"/>
    <n v="1429317420"/>
    <n v="1424226768"/>
    <b v="0"/>
    <n v="13"/>
    <b v="1"/>
    <s v="theater/plays"/>
    <m/>
    <m/>
    <x v="1"/>
    <x v="6"/>
  </r>
  <r>
    <n v="1500"/>
    <n v="1650"/>
    <x v="0"/>
    <x v="0"/>
    <s v="USD"/>
    <n v="1424910910"/>
    <n v="1424306110"/>
    <b v="0"/>
    <n v="18"/>
    <b v="1"/>
    <s v="theater/plays"/>
    <m/>
    <m/>
    <x v="1"/>
    <x v="6"/>
  </r>
  <r>
    <n v="2000"/>
    <n v="2389"/>
    <x v="0"/>
    <x v="1"/>
    <s v="GBP"/>
    <n v="1462741200"/>
    <n v="1461503654"/>
    <b v="0"/>
    <n v="22"/>
    <b v="1"/>
    <s v="theater/plays"/>
    <m/>
    <m/>
    <x v="1"/>
    <x v="6"/>
  </r>
  <r>
    <n v="5500"/>
    <n v="5516"/>
    <x v="0"/>
    <x v="0"/>
    <s v="USD"/>
    <n v="1461988740"/>
    <n v="1459949080"/>
    <b v="0"/>
    <n v="79"/>
    <b v="1"/>
    <s v="theater/plays"/>
    <m/>
    <m/>
    <x v="1"/>
    <x v="6"/>
  </r>
  <r>
    <n v="1000"/>
    <n v="1534"/>
    <x v="0"/>
    <x v="0"/>
    <s v="USD"/>
    <n v="1465837200"/>
    <n v="1463971172"/>
    <b v="0"/>
    <n v="14"/>
    <b v="1"/>
    <s v="theater/plays"/>
    <m/>
    <m/>
    <x v="1"/>
    <x v="6"/>
  </r>
  <r>
    <n v="3500"/>
    <n v="3655"/>
    <x v="0"/>
    <x v="19"/>
    <s v="EUR"/>
    <n v="1448838000"/>
    <n v="1445791811"/>
    <b v="0"/>
    <n v="51"/>
    <b v="1"/>
    <s v="theater/plays"/>
    <m/>
    <m/>
    <x v="1"/>
    <x v="6"/>
  </r>
  <r>
    <n v="5000"/>
    <n v="5055"/>
    <x v="0"/>
    <x v="1"/>
    <s v="GBP"/>
    <n v="1406113200"/>
    <n v="1402910965"/>
    <b v="0"/>
    <n v="54"/>
    <b v="1"/>
    <s v="theater/plays"/>
    <m/>
    <m/>
    <x v="1"/>
    <x v="6"/>
  </r>
  <r>
    <n v="5000"/>
    <n v="5376"/>
    <x v="0"/>
    <x v="1"/>
    <s v="GBP"/>
    <n v="1467414000"/>
    <n v="1462492178"/>
    <b v="0"/>
    <n v="70"/>
    <b v="1"/>
    <s v="theater/plays"/>
    <m/>
    <m/>
    <x v="1"/>
    <x v="6"/>
  </r>
  <r>
    <n v="500"/>
    <n v="1575"/>
    <x v="0"/>
    <x v="1"/>
    <s v="GBP"/>
    <n v="1462230000"/>
    <n v="1461061350"/>
    <b v="0"/>
    <n v="44"/>
    <b v="1"/>
    <s v="theater/plays"/>
    <m/>
    <m/>
    <x v="1"/>
    <x v="6"/>
  </r>
  <r>
    <n v="3000"/>
    <n v="3058"/>
    <x v="0"/>
    <x v="0"/>
    <s v="USD"/>
    <n v="1446091260"/>
    <n v="1443029206"/>
    <b v="0"/>
    <n v="55"/>
    <b v="1"/>
    <s v="theater/plays"/>
    <m/>
    <m/>
    <x v="1"/>
    <x v="6"/>
  </r>
  <r>
    <n v="1750"/>
    <n v="2210"/>
    <x v="0"/>
    <x v="1"/>
    <s v="GBP"/>
    <n v="1462879020"/>
    <n v="1461941527"/>
    <b v="0"/>
    <n v="15"/>
    <b v="1"/>
    <s v="theater/plays"/>
    <m/>
    <m/>
    <x v="1"/>
    <x v="6"/>
  </r>
  <r>
    <n v="1500"/>
    <n v="1521"/>
    <x v="0"/>
    <x v="1"/>
    <s v="GBP"/>
    <n v="1468611272"/>
    <n v="1466019272"/>
    <b v="0"/>
    <n v="27"/>
    <b v="1"/>
    <s v="theater/plays"/>
    <m/>
    <m/>
    <x v="1"/>
    <x v="6"/>
  </r>
  <r>
    <n v="2000"/>
    <n v="2020"/>
    <x v="0"/>
    <x v="1"/>
    <s v="GBP"/>
    <n v="1406887310"/>
    <n v="1404295310"/>
    <b v="0"/>
    <n v="21"/>
    <b v="1"/>
    <s v="theater/plays"/>
    <m/>
    <m/>
    <x v="1"/>
    <x v="6"/>
  </r>
  <r>
    <n v="10000"/>
    <n v="10299"/>
    <x v="0"/>
    <x v="0"/>
    <s v="USD"/>
    <n v="1416385679"/>
    <n v="1413790079"/>
    <b v="0"/>
    <n v="162"/>
    <b v="1"/>
    <s v="theater/plays"/>
    <m/>
    <m/>
    <x v="1"/>
    <x v="6"/>
  </r>
  <r>
    <n v="4000"/>
    <n v="4250"/>
    <x v="0"/>
    <x v="0"/>
    <s v="USD"/>
    <n v="1487985734"/>
    <n v="1484097734"/>
    <b v="0"/>
    <n v="23"/>
    <b v="1"/>
    <s v="theater/plays"/>
    <m/>
    <m/>
    <x v="1"/>
    <x v="6"/>
  </r>
  <r>
    <n v="9000"/>
    <n v="9124"/>
    <x v="0"/>
    <x v="20"/>
    <s v="SGD"/>
    <n v="1481731140"/>
    <n v="1479866343"/>
    <b v="0"/>
    <n v="72"/>
    <b v="1"/>
    <s v="theater/plays"/>
    <m/>
    <m/>
    <x v="1"/>
    <x v="6"/>
  </r>
  <r>
    <n v="5000"/>
    <n v="5673"/>
    <x v="0"/>
    <x v="0"/>
    <s v="USD"/>
    <n v="1409587140"/>
    <n v="1408062990"/>
    <b v="0"/>
    <n v="68"/>
    <b v="1"/>
    <s v="theater/plays"/>
    <m/>
    <m/>
    <x v="1"/>
    <x v="6"/>
  </r>
  <r>
    <n v="500"/>
    <n v="1090"/>
    <x v="0"/>
    <x v="0"/>
    <s v="USD"/>
    <n v="1425704100"/>
    <n v="1424484717"/>
    <b v="0"/>
    <n v="20"/>
    <b v="1"/>
    <s v="theater/plays"/>
    <m/>
    <m/>
    <x v="1"/>
    <x v="6"/>
  </r>
  <r>
    <n v="7750"/>
    <n v="7860"/>
    <x v="0"/>
    <x v="0"/>
    <s v="USD"/>
    <n v="1408464000"/>
    <n v="1406831445"/>
    <b v="0"/>
    <n v="26"/>
    <b v="1"/>
    <s v="theater/plays"/>
    <m/>
    <m/>
    <x v="1"/>
    <x v="6"/>
  </r>
  <r>
    <n v="3000"/>
    <n v="3178"/>
    <x v="0"/>
    <x v="1"/>
    <s v="GBP"/>
    <n v="1458075600"/>
    <n v="1456183649"/>
    <b v="0"/>
    <n v="72"/>
    <b v="1"/>
    <s v="theater/plays"/>
    <m/>
    <m/>
    <x v="1"/>
    <x v="6"/>
  </r>
  <r>
    <n v="2500"/>
    <n v="2600"/>
    <x v="0"/>
    <x v="0"/>
    <s v="USD"/>
    <n v="1449973592"/>
    <n v="1447381592"/>
    <b v="0"/>
    <n v="3"/>
    <b v="1"/>
    <s v="theater/plays"/>
    <m/>
    <m/>
    <x v="1"/>
    <x v="6"/>
  </r>
  <r>
    <n v="500"/>
    <n v="1105"/>
    <x v="0"/>
    <x v="0"/>
    <s v="USD"/>
    <n v="1431481037"/>
    <n v="1428889037"/>
    <b v="0"/>
    <n v="18"/>
    <b v="1"/>
    <s v="theater/plays"/>
    <m/>
    <m/>
    <x v="1"/>
    <x v="6"/>
  </r>
  <r>
    <n v="750"/>
    <n v="890"/>
    <x v="0"/>
    <x v="1"/>
    <s v="GBP"/>
    <n v="1438467894"/>
    <n v="1436307894"/>
    <b v="0"/>
    <n v="30"/>
    <b v="1"/>
    <s v="theater/plays"/>
    <m/>
    <m/>
    <x v="1"/>
    <x v="6"/>
  </r>
  <r>
    <n v="1000"/>
    <n v="1046"/>
    <x v="0"/>
    <x v="0"/>
    <s v="USD"/>
    <n v="1420088400"/>
    <n v="1416977259"/>
    <b v="0"/>
    <n v="23"/>
    <b v="1"/>
    <s v="theater/plays"/>
    <m/>
    <m/>
    <x v="1"/>
    <x v="6"/>
  </r>
  <r>
    <n v="5000"/>
    <n v="5195"/>
    <x v="0"/>
    <x v="17"/>
    <s v="EUR"/>
    <n v="1484441980"/>
    <n v="1479257980"/>
    <b v="0"/>
    <n v="54"/>
    <b v="1"/>
    <s v="theater/plays"/>
    <m/>
    <m/>
    <x v="1"/>
    <x v="6"/>
  </r>
  <r>
    <n v="1500"/>
    <n v="1766"/>
    <x v="0"/>
    <x v="0"/>
    <s v="USD"/>
    <n v="1481961600"/>
    <n v="1479283285"/>
    <b v="0"/>
    <n v="26"/>
    <b v="1"/>
    <s v="theater/plays"/>
    <m/>
    <m/>
    <x v="1"/>
    <x v="6"/>
  </r>
  <r>
    <n v="200"/>
    <n v="277"/>
    <x v="0"/>
    <x v="0"/>
    <s v="USD"/>
    <n v="1449089965"/>
    <n v="1446670765"/>
    <b v="0"/>
    <n v="9"/>
    <b v="1"/>
    <s v="theater/plays"/>
    <m/>
    <m/>
    <x v="1"/>
    <x v="6"/>
  </r>
  <r>
    <n v="1000"/>
    <n v="1035"/>
    <x v="0"/>
    <x v="0"/>
    <s v="USD"/>
    <n v="1408942740"/>
    <n v="1407157756"/>
    <b v="0"/>
    <n v="27"/>
    <b v="1"/>
    <s v="theater/plays"/>
    <m/>
    <m/>
    <x v="1"/>
    <x v="6"/>
  </r>
  <r>
    <n v="2000"/>
    <n v="2005"/>
    <x v="0"/>
    <x v="1"/>
    <s v="GBP"/>
    <n v="1437235200"/>
    <n v="1435177840"/>
    <b v="0"/>
    <n v="30"/>
    <b v="1"/>
    <s v="theater/plays"/>
    <m/>
    <m/>
    <x v="1"/>
    <x v="6"/>
  </r>
  <r>
    <n v="3500"/>
    <n v="3730"/>
    <x v="0"/>
    <x v="5"/>
    <s v="CAD"/>
    <n v="1446053616"/>
    <n v="1443461616"/>
    <b v="0"/>
    <n v="52"/>
    <b v="1"/>
    <s v="theater/plays"/>
    <m/>
    <m/>
    <x v="1"/>
    <x v="6"/>
  </r>
  <r>
    <n v="3000"/>
    <n v="3000"/>
    <x v="0"/>
    <x v="1"/>
    <s v="GBP"/>
    <n v="1400423973"/>
    <n v="1399387173"/>
    <b v="0"/>
    <n v="17"/>
    <b v="1"/>
    <s v="theater/plays"/>
    <m/>
    <m/>
    <x v="1"/>
    <x v="6"/>
  </r>
  <r>
    <n v="8000"/>
    <n v="8001"/>
    <x v="0"/>
    <x v="0"/>
    <s v="USD"/>
    <n v="1429976994"/>
    <n v="1424796594"/>
    <b v="0"/>
    <n v="19"/>
    <b v="1"/>
    <s v="theater/plays"/>
    <m/>
    <m/>
    <x v="1"/>
    <x v="6"/>
  </r>
  <r>
    <n v="8000"/>
    <n v="8084"/>
    <x v="0"/>
    <x v="1"/>
    <s v="GBP"/>
    <n v="1426870560"/>
    <n v="1424280899"/>
    <b v="0"/>
    <n v="77"/>
    <b v="1"/>
    <s v="theater/plays"/>
    <m/>
    <m/>
    <x v="1"/>
    <x v="6"/>
  </r>
  <r>
    <n v="550"/>
    <n v="592"/>
    <x v="0"/>
    <x v="1"/>
    <s v="GBP"/>
    <n v="1409490480"/>
    <n v="1407400306"/>
    <b v="0"/>
    <n v="21"/>
    <b v="1"/>
    <s v="theater/plays"/>
    <m/>
    <m/>
    <x v="1"/>
    <x v="6"/>
  </r>
  <r>
    <n v="2000"/>
    <n v="2073"/>
    <x v="0"/>
    <x v="1"/>
    <s v="GBP"/>
    <n v="1440630000"/>
    <n v="1439122800"/>
    <b v="0"/>
    <n v="38"/>
    <b v="1"/>
    <s v="theater/plays"/>
    <m/>
    <m/>
    <x v="1"/>
    <x v="6"/>
  </r>
  <r>
    <n v="3000"/>
    <n v="3133"/>
    <x v="0"/>
    <x v="0"/>
    <s v="USD"/>
    <n v="1417305178"/>
    <n v="1414277578"/>
    <b v="0"/>
    <n v="28"/>
    <b v="1"/>
    <s v="theater/plays"/>
    <m/>
    <m/>
    <x v="1"/>
    <x v="6"/>
  </r>
  <r>
    <n v="4000"/>
    <n v="4090"/>
    <x v="0"/>
    <x v="0"/>
    <s v="USD"/>
    <n v="1426044383"/>
    <n v="1423455983"/>
    <b v="0"/>
    <n v="48"/>
    <b v="1"/>
    <s v="theater/plays"/>
    <m/>
    <m/>
    <x v="1"/>
    <x v="6"/>
  </r>
  <r>
    <n v="3500"/>
    <n v="3526"/>
    <x v="0"/>
    <x v="1"/>
    <s v="GBP"/>
    <n v="1470092340"/>
    <n v="1467973256"/>
    <b v="0"/>
    <n v="46"/>
    <b v="1"/>
    <s v="theater/plays"/>
    <m/>
    <m/>
    <x v="1"/>
    <x v="6"/>
  </r>
  <r>
    <n v="1750"/>
    <n v="1955"/>
    <x v="0"/>
    <x v="0"/>
    <s v="USD"/>
    <n v="1466707620"/>
    <n v="1464979620"/>
    <b v="0"/>
    <n v="30"/>
    <b v="1"/>
    <s v="theater/plays"/>
    <m/>
    <m/>
    <x v="1"/>
    <x v="6"/>
  </r>
  <r>
    <n v="6000"/>
    <n v="6000.66"/>
    <x v="0"/>
    <x v="0"/>
    <s v="USD"/>
    <n v="1448074800"/>
    <n v="1444874768"/>
    <b v="0"/>
    <n v="64"/>
    <b v="1"/>
    <s v="theater/plays"/>
    <m/>
    <m/>
    <x v="1"/>
    <x v="6"/>
  </r>
  <r>
    <n v="2000"/>
    <n v="2000"/>
    <x v="0"/>
    <x v="0"/>
    <s v="USD"/>
    <n v="1418244552"/>
    <n v="1415652552"/>
    <b v="0"/>
    <n v="15"/>
    <b v="1"/>
    <s v="theater/plays"/>
    <m/>
    <m/>
    <x v="1"/>
    <x v="6"/>
  </r>
  <r>
    <n v="2000"/>
    <n v="2100"/>
    <x v="0"/>
    <x v="0"/>
    <s v="USD"/>
    <n v="1417620506"/>
    <n v="1415028506"/>
    <b v="0"/>
    <n v="41"/>
    <b v="1"/>
    <s v="theater/plays"/>
    <m/>
    <m/>
    <x v="1"/>
    <x v="6"/>
  </r>
  <r>
    <n v="3000"/>
    <n v="3506"/>
    <x v="0"/>
    <x v="0"/>
    <s v="USD"/>
    <n v="1418581088"/>
    <n v="1415125088"/>
    <b v="0"/>
    <n v="35"/>
    <b v="1"/>
    <s v="theater/plays"/>
    <m/>
    <m/>
    <x v="1"/>
    <x v="6"/>
  </r>
  <r>
    <n v="1500"/>
    <n v="1557"/>
    <x v="0"/>
    <x v="1"/>
    <s v="GBP"/>
    <n v="1434625441"/>
    <n v="1432033441"/>
    <b v="0"/>
    <n v="45"/>
    <b v="1"/>
    <s v="theater/plays"/>
    <m/>
    <m/>
    <x v="1"/>
    <x v="6"/>
  </r>
  <r>
    <n v="10000"/>
    <n v="11450"/>
    <x v="0"/>
    <x v="0"/>
    <s v="USD"/>
    <n v="1464960682"/>
    <n v="1462368682"/>
    <b v="0"/>
    <n v="62"/>
    <b v="1"/>
    <s v="theater/plays"/>
    <m/>
    <m/>
    <x v="1"/>
    <x v="6"/>
  </r>
  <r>
    <n v="1500"/>
    <n v="1536"/>
    <x v="0"/>
    <x v="0"/>
    <s v="USD"/>
    <n v="1405017345"/>
    <n v="1403721345"/>
    <b v="0"/>
    <n v="22"/>
    <b v="1"/>
    <s v="theater/plays"/>
    <m/>
    <m/>
    <x v="1"/>
    <x v="6"/>
  </r>
  <r>
    <n v="500"/>
    <n v="1115"/>
    <x v="0"/>
    <x v="0"/>
    <s v="USD"/>
    <n v="1407536880"/>
    <n v="1404997548"/>
    <b v="0"/>
    <n v="18"/>
    <b v="1"/>
    <s v="theater/plays"/>
    <m/>
    <m/>
    <x v="1"/>
    <x v="6"/>
  </r>
  <r>
    <n v="500"/>
    <n v="500"/>
    <x v="0"/>
    <x v="1"/>
    <s v="GBP"/>
    <n v="1462565855"/>
    <n v="1458245855"/>
    <b v="0"/>
    <n v="12"/>
    <b v="1"/>
    <s v="theater/plays"/>
    <m/>
    <m/>
    <x v="1"/>
    <x v="6"/>
  </r>
  <r>
    <n v="1500"/>
    <n v="1587"/>
    <x v="0"/>
    <x v="0"/>
    <s v="USD"/>
    <n v="1415234760"/>
    <n v="1413065230"/>
    <b v="0"/>
    <n v="44"/>
    <b v="1"/>
    <s v="theater/plays"/>
    <m/>
    <m/>
    <x v="1"/>
    <x v="6"/>
  </r>
  <r>
    <n v="550"/>
    <n v="783"/>
    <x v="0"/>
    <x v="1"/>
    <s v="GBP"/>
    <n v="1406470645"/>
    <n v="1403878645"/>
    <b v="0"/>
    <n v="27"/>
    <b v="1"/>
    <s v="theater/plays"/>
    <m/>
    <m/>
    <x v="1"/>
    <x v="6"/>
  </r>
  <r>
    <n v="500"/>
    <n v="920"/>
    <x v="0"/>
    <x v="1"/>
    <s v="GBP"/>
    <n v="1433009400"/>
    <n v="1431795944"/>
    <b v="0"/>
    <n v="38"/>
    <b v="1"/>
    <s v="theater/plays"/>
    <m/>
    <m/>
    <x v="1"/>
    <x v="6"/>
  </r>
  <r>
    <n v="1500"/>
    <n v="1565"/>
    <x v="0"/>
    <x v="0"/>
    <s v="USD"/>
    <n v="1401595140"/>
    <n v="1399286589"/>
    <b v="0"/>
    <n v="28"/>
    <b v="1"/>
    <s v="theater/plays"/>
    <m/>
    <m/>
    <x v="1"/>
    <x v="6"/>
  </r>
  <r>
    <n v="250"/>
    <n v="280"/>
    <x v="0"/>
    <x v="1"/>
    <s v="GBP"/>
    <n v="1455832800"/>
    <n v="1452338929"/>
    <b v="0"/>
    <n v="24"/>
    <b v="1"/>
    <s v="theater/plays"/>
    <m/>
    <m/>
    <x v="1"/>
    <x v="6"/>
  </r>
  <r>
    <n v="4000"/>
    <n v="4443"/>
    <x v="0"/>
    <x v="0"/>
    <s v="USD"/>
    <n v="1416589200"/>
    <n v="1414605776"/>
    <b v="0"/>
    <n v="65"/>
    <b v="1"/>
    <s v="theater/plays"/>
    <m/>
    <m/>
    <x v="1"/>
    <x v="6"/>
  </r>
  <r>
    <n v="1200"/>
    <n v="1245"/>
    <x v="0"/>
    <x v="1"/>
    <s v="GBP"/>
    <n v="1424556325"/>
    <n v="1421964325"/>
    <b v="0"/>
    <n v="46"/>
    <b v="1"/>
    <s v="theater/plays"/>
    <m/>
    <m/>
    <x v="1"/>
    <x v="6"/>
  </r>
  <r>
    <n v="10000"/>
    <n v="10041"/>
    <x v="0"/>
    <x v="0"/>
    <s v="USD"/>
    <n v="1409266414"/>
    <n v="1405378414"/>
    <b v="0"/>
    <n v="85"/>
    <b v="1"/>
    <s v="theater/plays"/>
    <m/>
    <m/>
    <x v="1"/>
    <x v="6"/>
  </r>
  <r>
    <n v="2900"/>
    <n v="2954"/>
    <x v="0"/>
    <x v="1"/>
    <s v="GBP"/>
    <n v="1438968146"/>
    <n v="1436376146"/>
    <b v="0"/>
    <n v="66"/>
    <b v="1"/>
    <s v="theater/plays"/>
    <m/>
    <m/>
    <x v="1"/>
    <x v="6"/>
  </r>
  <r>
    <n v="15000"/>
    <n v="16465"/>
    <x v="0"/>
    <x v="0"/>
    <s v="USD"/>
    <n v="1447295460"/>
    <n v="1444747843"/>
    <b v="0"/>
    <n v="165"/>
    <b v="1"/>
    <s v="theater/plays"/>
    <m/>
    <m/>
    <x v="1"/>
    <x v="6"/>
  </r>
  <r>
    <n v="2000"/>
    <n v="2000"/>
    <x v="0"/>
    <x v="1"/>
    <s v="GBP"/>
    <n v="1435230324"/>
    <n v="1432638324"/>
    <b v="0"/>
    <n v="17"/>
    <b v="1"/>
    <s v="theater/plays"/>
    <m/>
    <m/>
    <x v="1"/>
    <x v="6"/>
  </r>
  <r>
    <n v="500"/>
    <n v="610"/>
    <x v="0"/>
    <x v="0"/>
    <s v="USD"/>
    <n v="1434542702"/>
    <n v="1432814702"/>
    <b v="0"/>
    <n v="3"/>
    <b v="1"/>
    <s v="theater/plays"/>
    <m/>
    <m/>
    <x v="1"/>
    <x v="6"/>
  </r>
  <r>
    <n v="350"/>
    <n v="481.5"/>
    <x v="0"/>
    <x v="1"/>
    <s v="GBP"/>
    <n v="1456876740"/>
    <n v="1455063886"/>
    <b v="0"/>
    <n v="17"/>
    <b v="1"/>
    <s v="theater/plays"/>
    <m/>
    <m/>
    <x v="1"/>
    <x v="6"/>
  </r>
  <r>
    <n v="10000"/>
    <n v="10031"/>
    <x v="0"/>
    <x v="0"/>
    <s v="USD"/>
    <n v="1405511376"/>
    <n v="1401623376"/>
    <b v="0"/>
    <n v="91"/>
    <b v="1"/>
    <s v="theater/plays"/>
    <m/>
    <m/>
    <x v="1"/>
    <x v="6"/>
  </r>
  <r>
    <n v="2000"/>
    <n v="2142"/>
    <x v="0"/>
    <x v="1"/>
    <s v="GBP"/>
    <n v="1404641289"/>
    <n v="1402049289"/>
    <b v="0"/>
    <n v="67"/>
    <b v="1"/>
    <s v="theater/plays"/>
    <m/>
    <m/>
    <x v="1"/>
    <x v="6"/>
  </r>
  <r>
    <n v="500"/>
    <n v="1055"/>
    <x v="0"/>
    <x v="0"/>
    <s v="USD"/>
    <n v="1405727304"/>
    <n v="1403135304"/>
    <b v="0"/>
    <n v="18"/>
    <b v="1"/>
    <s v="theater/plays"/>
    <m/>
    <m/>
    <x v="1"/>
    <x v="6"/>
  </r>
  <r>
    <n v="500"/>
    <n v="618"/>
    <x v="0"/>
    <x v="1"/>
    <s v="GBP"/>
    <n v="1469998680"/>
    <n v="1466710358"/>
    <b v="0"/>
    <n v="21"/>
    <b v="1"/>
    <s v="theater/plays"/>
    <m/>
    <m/>
    <x v="1"/>
    <x v="6"/>
  </r>
  <r>
    <n v="3000"/>
    <n v="3255"/>
    <x v="0"/>
    <x v="0"/>
    <s v="USD"/>
    <n v="1465196400"/>
    <n v="1462841990"/>
    <b v="0"/>
    <n v="40"/>
    <b v="1"/>
    <s v="theater/plays"/>
    <m/>
    <m/>
    <x v="1"/>
    <x v="6"/>
  </r>
  <r>
    <n v="15000"/>
    <n v="15535"/>
    <x v="0"/>
    <x v="0"/>
    <s v="USD"/>
    <n v="1444264372"/>
    <n v="1442536372"/>
    <b v="0"/>
    <n v="78"/>
    <b v="1"/>
    <s v="theater/plays"/>
    <m/>
    <m/>
    <x v="1"/>
    <x v="6"/>
  </r>
  <r>
    <n v="3000"/>
    <n v="3000"/>
    <x v="0"/>
    <x v="1"/>
    <s v="GBP"/>
    <n v="1411858862"/>
    <n v="1409266862"/>
    <b v="0"/>
    <n v="26"/>
    <b v="1"/>
    <s v="theater/plays"/>
    <m/>
    <m/>
    <x v="1"/>
    <x v="6"/>
  </r>
  <r>
    <n v="500"/>
    <n v="650"/>
    <x v="0"/>
    <x v="0"/>
    <s v="USD"/>
    <n v="1425099540"/>
    <n v="1424280938"/>
    <b v="0"/>
    <n v="14"/>
    <b v="1"/>
    <s v="theater/plays"/>
    <m/>
    <m/>
    <x v="1"/>
    <x v="6"/>
  </r>
  <r>
    <n v="3000"/>
    <n v="3105"/>
    <x v="0"/>
    <x v="0"/>
    <s v="USD"/>
    <n v="1480579140"/>
    <n v="1478030325"/>
    <b v="0"/>
    <n v="44"/>
    <b v="1"/>
    <s v="theater/plays"/>
    <m/>
    <m/>
    <x v="1"/>
    <x v="6"/>
  </r>
  <r>
    <n v="200"/>
    <n v="200"/>
    <x v="0"/>
    <x v="0"/>
    <s v="USD"/>
    <n v="1460935800"/>
    <n v="1459999656"/>
    <b v="0"/>
    <n v="9"/>
    <b v="1"/>
    <s v="theater/plays"/>
    <m/>
    <m/>
    <x v="1"/>
    <x v="6"/>
  </r>
  <r>
    <n v="4000"/>
    <n v="4784"/>
    <x v="0"/>
    <x v="1"/>
    <s v="GBP"/>
    <n v="1429813800"/>
    <n v="1427363645"/>
    <b v="0"/>
    <n v="30"/>
    <b v="1"/>
    <s v="theater/plays"/>
    <m/>
    <m/>
    <x v="1"/>
    <x v="6"/>
  </r>
  <r>
    <n v="1700"/>
    <n v="1700.01"/>
    <x v="0"/>
    <x v="0"/>
    <s v="USD"/>
    <n v="1414284180"/>
    <n v="1410558948"/>
    <b v="0"/>
    <n v="45"/>
    <b v="1"/>
    <s v="theater/plays"/>
    <m/>
    <m/>
    <x v="1"/>
    <x v="6"/>
  </r>
  <r>
    <n v="4000"/>
    <n v="4035"/>
    <x v="0"/>
    <x v="0"/>
    <s v="USD"/>
    <n v="1400875307"/>
    <n v="1398283307"/>
    <b v="0"/>
    <n v="56"/>
    <b v="1"/>
    <s v="theater/plays"/>
    <m/>
    <m/>
    <x v="1"/>
    <x v="6"/>
  </r>
  <r>
    <n v="2750"/>
    <n v="2930"/>
    <x v="0"/>
    <x v="17"/>
    <s v="EUR"/>
    <n v="1459978200"/>
    <n v="1458416585"/>
    <b v="0"/>
    <n v="46"/>
    <b v="1"/>
    <s v="theater/plays"/>
    <m/>
    <m/>
    <x v="1"/>
    <x v="6"/>
  </r>
  <r>
    <n v="700"/>
    <n v="966"/>
    <x v="0"/>
    <x v="1"/>
    <s v="GBP"/>
    <n v="1455408000"/>
    <n v="1454638202"/>
    <b v="0"/>
    <n v="34"/>
    <b v="1"/>
    <s v="theater/plays"/>
    <m/>
    <m/>
    <x v="1"/>
    <x v="6"/>
  </r>
  <r>
    <n v="10000"/>
    <n v="10115"/>
    <x v="0"/>
    <x v="0"/>
    <s v="USD"/>
    <n v="1425495563"/>
    <n v="1422903563"/>
    <b v="0"/>
    <n v="98"/>
    <b v="1"/>
    <s v="theater/plays"/>
    <m/>
    <m/>
    <x v="1"/>
    <x v="6"/>
  </r>
  <r>
    <n v="3000"/>
    <n v="3273"/>
    <x v="0"/>
    <x v="1"/>
    <s v="GBP"/>
    <n v="1450051200"/>
    <n v="1447594176"/>
    <b v="0"/>
    <n v="46"/>
    <b v="1"/>
    <s v="theater/plays"/>
    <m/>
    <m/>
    <x v="1"/>
    <x v="6"/>
  </r>
  <r>
    <n v="250"/>
    <n v="350"/>
    <x v="0"/>
    <x v="0"/>
    <s v="USD"/>
    <n v="1429912341"/>
    <n v="1427320341"/>
    <b v="0"/>
    <n v="10"/>
    <b v="1"/>
    <s v="theater/plays"/>
    <m/>
    <m/>
    <x v="1"/>
    <x v="6"/>
  </r>
  <r>
    <n v="6000"/>
    <n v="6215"/>
    <x v="0"/>
    <x v="0"/>
    <s v="USD"/>
    <n v="1423119540"/>
    <n v="1421252084"/>
    <b v="0"/>
    <n v="76"/>
    <b v="1"/>
    <s v="theater/plays"/>
    <m/>
    <m/>
    <x v="1"/>
    <x v="6"/>
  </r>
  <r>
    <n v="30000"/>
    <n v="30891.1"/>
    <x v="0"/>
    <x v="0"/>
    <s v="USD"/>
    <n v="1412434136"/>
    <n v="1409669336"/>
    <b v="0"/>
    <n v="104"/>
    <b v="1"/>
    <s v="theater/plays"/>
    <m/>
    <m/>
    <x v="1"/>
    <x v="6"/>
  </r>
  <r>
    <n v="3750"/>
    <n v="4055"/>
    <x v="0"/>
    <x v="0"/>
    <s v="USD"/>
    <n v="1411264800"/>
    <n v="1409620903"/>
    <b v="0"/>
    <n v="87"/>
    <b v="1"/>
    <s v="theater/plays"/>
    <m/>
    <m/>
    <x v="1"/>
    <x v="6"/>
  </r>
  <r>
    <n v="1500"/>
    <n v="1500"/>
    <x v="0"/>
    <x v="1"/>
    <s v="GBP"/>
    <n v="1404314952"/>
    <n v="1401722952"/>
    <b v="0"/>
    <n v="29"/>
    <b v="1"/>
    <s v="theater/plays"/>
    <m/>
    <m/>
    <x v="1"/>
    <x v="6"/>
  </r>
  <r>
    <n v="2000"/>
    <n v="2055"/>
    <x v="0"/>
    <x v="1"/>
    <s v="GBP"/>
    <n v="1425142800"/>
    <n v="1422983847"/>
    <b v="0"/>
    <n v="51"/>
    <b v="1"/>
    <s v="theater/plays"/>
    <m/>
    <m/>
    <x v="1"/>
    <x v="6"/>
  </r>
  <r>
    <n v="150"/>
    <n v="195"/>
    <x v="0"/>
    <x v="1"/>
    <s v="GBP"/>
    <n v="1478046661"/>
    <n v="1476837061"/>
    <b v="0"/>
    <n v="12"/>
    <b v="1"/>
    <s v="theater/plays"/>
    <m/>
    <m/>
    <x v="1"/>
    <x v="6"/>
  </r>
  <r>
    <n v="2000"/>
    <n v="2170.9899999999998"/>
    <x v="0"/>
    <x v="1"/>
    <s v="GBP"/>
    <n v="1406760101"/>
    <n v="1404168101"/>
    <b v="0"/>
    <n v="72"/>
    <b v="1"/>
    <s v="theater/plays"/>
    <m/>
    <m/>
    <x v="1"/>
    <x v="6"/>
  </r>
  <r>
    <n v="2000"/>
    <n v="2000"/>
    <x v="0"/>
    <x v="0"/>
    <s v="USD"/>
    <n v="1408383153"/>
    <n v="1405791153"/>
    <b v="0"/>
    <n v="21"/>
    <b v="1"/>
    <s v="theater/plays"/>
    <m/>
    <m/>
    <x v="1"/>
    <x v="6"/>
  </r>
  <r>
    <n v="2000"/>
    <n v="2193"/>
    <x v="0"/>
    <x v="0"/>
    <s v="USD"/>
    <n v="1454709600"/>
    <n v="1452520614"/>
    <b v="0"/>
    <n v="42"/>
    <b v="1"/>
    <s v="theater/plays"/>
    <m/>
    <m/>
    <x v="1"/>
    <x v="6"/>
  </r>
  <r>
    <n v="9500"/>
    <n v="9525"/>
    <x v="0"/>
    <x v="0"/>
    <s v="USD"/>
    <n v="1402974000"/>
    <n v="1400290255"/>
    <b v="0"/>
    <n v="71"/>
    <b v="1"/>
    <s v="theater/plays"/>
    <m/>
    <m/>
    <x v="1"/>
    <x v="6"/>
  </r>
  <r>
    <n v="10000"/>
    <n v="10555"/>
    <x v="0"/>
    <x v="0"/>
    <s v="USD"/>
    <n v="1404983269"/>
    <n v="1402391269"/>
    <b v="0"/>
    <n v="168"/>
    <b v="1"/>
    <s v="theater/plays"/>
    <m/>
    <m/>
    <x v="1"/>
    <x v="6"/>
  </r>
  <r>
    <n v="1000"/>
    <n v="1120"/>
    <x v="0"/>
    <x v="0"/>
    <s v="USD"/>
    <n v="1470538800"/>
    <n v="1469112493"/>
    <b v="0"/>
    <n v="19"/>
    <b v="1"/>
    <s v="theater/plays"/>
    <m/>
    <m/>
    <x v="1"/>
    <x v="6"/>
  </r>
  <r>
    <n v="5000"/>
    <n v="5295"/>
    <x v="0"/>
    <x v="0"/>
    <s v="USD"/>
    <n v="1408638480"/>
    <n v="1406811593"/>
    <b v="0"/>
    <n v="37"/>
    <b v="1"/>
    <s v="theater/plays"/>
    <m/>
    <m/>
    <x v="1"/>
    <x v="6"/>
  </r>
  <r>
    <n v="3000"/>
    <n v="3030"/>
    <x v="0"/>
    <x v="0"/>
    <s v="USD"/>
    <n v="1440003820"/>
    <n v="1437411820"/>
    <b v="0"/>
    <n v="36"/>
    <b v="1"/>
    <s v="theater/plays"/>
    <m/>
    <m/>
    <x v="1"/>
    <x v="6"/>
  </r>
  <r>
    <n v="2500"/>
    <n v="2605"/>
    <x v="0"/>
    <x v="1"/>
    <s v="GBP"/>
    <n v="1430600400"/>
    <n v="1428358567"/>
    <b v="0"/>
    <n v="14"/>
    <b v="1"/>
    <s v="theater/plays"/>
    <m/>
    <m/>
    <x v="1"/>
    <x v="6"/>
  </r>
  <r>
    <n v="1200"/>
    <n v="1616.14"/>
    <x v="0"/>
    <x v="0"/>
    <s v="USD"/>
    <n v="1453179540"/>
    <n v="1452030730"/>
    <b v="0"/>
    <n v="18"/>
    <b v="1"/>
    <s v="theater/plays"/>
    <m/>
    <m/>
    <x v="1"/>
    <x v="6"/>
  </r>
  <r>
    <n v="5000"/>
    <n v="5260.92"/>
    <x v="0"/>
    <x v="0"/>
    <s v="USD"/>
    <n v="1405095300"/>
    <n v="1403146628"/>
    <b v="0"/>
    <n v="82"/>
    <b v="1"/>
    <s v="theater/plays"/>
    <m/>
    <m/>
    <x v="1"/>
    <x v="6"/>
  </r>
  <r>
    <n v="2500"/>
    <n v="2565"/>
    <x v="0"/>
    <x v="0"/>
    <s v="USD"/>
    <n v="1447445820"/>
    <n v="1445077121"/>
    <b v="0"/>
    <n v="43"/>
    <b v="1"/>
    <s v="theater/plays"/>
    <m/>
    <m/>
    <x v="1"/>
    <x v="6"/>
  </r>
  <r>
    <n v="250"/>
    <n v="250"/>
    <x v="0"/>
    <x v="0"/>
    <s v="USD"/>
    <n v="1433016672"/>
    <n v="1430424672"/>
    <b v="0"/>
    <n v="8"/>
    <b v="1"/>
    <s v="theater/plays"/>
    <m/>
    <m/>
    <x v="1"/>
    <x v="6"/>
  </r>
  <r>
    <n v="1000"/>
    <n v="1855"/>
    <x v="0"/>
    <x v="0"/>
    <s v="USD"/>
    <n v="1410266146"/>
    <n v="1407674146"/>
    <b v="0"/>
    <n v="45"/>
    <b v="1"/>
    <s v="theater/plays"/>
    <m/>
    <m/>
    <x v="1"/>
    <x v="6"/>
  </r>
  <r>
    <n v="300"/>
    <n v="867"/>
    <x v="0"/>
    <x v="2"/>
    <s v="AUD"/>
    <n v="1465394340"/>
    <n v="1464677986"/>
    <b v="0"/>
    <n v="20"/>
    <b v="1"/>
    <s v="theater/plays"/>
    <m/>
    <m/>
    <x v="1"/>
    <x v="6"/>
  </r>
  <r>
    <n v="2000"/>
    <n v="2000"/>
    <x v="0"/>
    <x v="1"/>
    <s v="GBP"/>
    <n v="1445604236"/>
    <n v="1443185036"/>
    <b v="0"/>
    <n v="31"/>
    <b v="1"/>
    <s v="theater/plays"/>
    <m/>
    <m/>
    <x v="1"/>
    <x v="6"/>
  </r>
  <r>
    <n v="1000"/>
    <n v="1082"/>
    <x v="0"/>
    <x v="1"/>
    <s v="GBP"/>
    <n v="1423138800"/>
    <n v="1421092725"/>
    <b v="0"/>
    <n v="25"/>
    <b v="1"/>
    <s v="theater/plays"/>
    <m/>
    <m/>
    <x v="1"/>
    <x v="6"/>
  </r>
  <r>
    <n v="1000"/>
    <n v="1078"/>
    <x v="0"/>
    <x v="0"/>
    <s v="USD"/>
    <n v="1458332412"/>
    <n v="1454448012"/>
    <b v="0"/>
    <n v="14"/>
    <b v="1"/>
    <s v="theater/plays"/>
    <m/>
    <m/>
    <x v="1"/>
    <x v="6"/>
  </r>
  <r>
    <n v="2100"/>
    <n v="2305"/>
    <x v="0"/>
    <x v="0"/>
    <s v="USD"/>
    <n v="1418784689"/>
    <n v="1416192689"/>
    <b v="0"/>
    <n v="45"/>
    <b v="1"/>
    <s v="theater/plays"/>
    <m/>
    <m/>
    <x v="1"/>
    <x v="6"/>
  </r>
  <r>
    <n v="800"/>
    <n v="1365"/>
    <x v="0"/>
    <x v="0"/>
    <s v="USD"/>
    <n v="1468036800"/>
    <n v="1465607738"/>
    <b v="0"/>
    <n v="20"/>
    <b v="1"/>
    <s v="theater/plays"/>
    <m/>
    <m/>
    <x v="1"/>
    <x v="6"/>
  </r>
  <r>
    <n v="500"/>
    <n v="760"/>
    <x v="0"/>
    <x v="1"/>
    <s v="GBP"/>
    <n v="1427990071"/>
    <n v="1422809671"/>
    <b v="0"/>
    <n v="39"/>
    <b v="1"/>
    <s v="theater/plays"/>
    <m/>
    <m/>
    <x v="1"/>
    <x v="6"/>
  </r>
  <r>
    <n v="650"/>
    <n v="658"/>
    <x v="0"/>
    <x v="0"/>
    <s v="USD"/>
    <n v="1429636927"/>
    <n v="1427304127"/>
    <b v="0"/>
    <n v="16"/>
    <b v="1"/>
    <s v="theater/plays"/>
    <m/>
    <m/>
    <x v="1"/>
    <x v="6"/>
  </r>
  <r>
    <n v="1000"/>
    <n v="1532"/>
    <x v="0"/>
    <x v="0"/>
    <s v="USD"/>
    <n v="1406087940"/>
    <n v="1404141626"/>
    <b v="0"/>
    <n v="37"/>
    <b v="1"/>
    <s v="theater/plays"/>
    <m/>
    <m/>
    <x v="1"/>
    <x v="6"/>
  </r>
  <r>
    <n v="300"/>
    <n v="385"/>
    <x v="0"/>
    <x v="1"/>
    <s v="GBP"/>
    <n v="1471130956"/>
    <n v="1465946956"/>
    <b v="0"/>
    <n v="14"/>
    <b v="1"/>
    <s v="theater/plays"/>
    <m/>
    <m/>
    <x v="1"/>
    <x v="6"/>
  </r>
  <r>
    <n v="700"/>
    <n v="705"/>
    <x v="0"/>
    <x v="1"/>
    <s v="GBP"/>
    <n v="1406825159"/>
    <n v="1404233159"/>
    <b v="0"/>
    <n v="21"/>
    <b v="1"/>
    <s v="theater/plays"/>
    <m/>
    <m/>
    <x v="1"/>
    <x v="6"/>
  </r>
  <r>
    <n v="10000"/>
    <n v="10065"/>
    <x v="0"/>
    <x v="0"/>
    <s v="USD"/>
    <n v="1476381627"/>
    <n v="1473789627"/>
    <b v="0"/>
    <n v="69"/>
    <b v="1"/>
    <s v="theater/plays"/>
    <m/>
    <m/>
    <x v="1"/>
    <x v="6"/>
  </r>
  <r>
    <n v="3000"/>
    <n v="5739"/>
    <x v="0"/>
    <x v="0"/>
    <s v="USD"/>
    <n v="1406876340"/>
    <n v="1404190567"/>
    <b v="0"/>
    <n v="16"/>
    <b v="1"/>
    <s v="theater/plays"/>
    <m/>
    <m/>
    <x v="1"/>
    <x v="6"/>
  </r>
  <r>
    <n v="2000"/>
    <n v="2804"/>
    <x v="0"/>
    <x v="0"/>
    <s v="USD"/>
    <n v="1423720740"/>
    <n v="1421081857"/>
    <b v="0"/>
    <n v="55"/>
    <b v="1"/>
    <s v="theater/plays"/>
    <m/>
    <m/>
    <x v="1"/>
    <x v="6"/>
  </r>
  <r>
    <n v="978"/>
    <n v="1216"/>
    <x v="0"/>
    <x v="0"/>
    <s v="USD"/>
    <n v="1422937620"/>
    <n v="1420606303"/>
    <b v="0"/>
    <n v="27"/>
    <b v="1"/>
    <s v="theater/plays"/>
    <m/>
    <m/>
    <x v="1"/>
    <x v="6"/>
  </r>
  <r>
    <n v="500"/>
    <n v="631"/>
    <x v="0"/>
    <x v="1"/>
    <s v="GBP"/>
    <n v="1463743860"/>
    <n v="1461151860"/>
    <b v="0"/>
    <n v="36"/>
    <b v="1"/>
    <s v="theater/plays"/>
    <m/>
    <m/>
    <x v="1"/>
    <x v="6"/>
  </r>
  <r>
    <n v="500"/>
    <n v="950"/>
    <x v="0"/>
    <x v="1"/>
    <s v="GBP"/>
    <n v="1408106352"/>
    <n v="1406896752"/>
    <b v="0"/>
    <n v="19"/>
    <b v="1"/>
    <s v="theater/plays"/>
    <m/>
    <m/>
    <x v="1"/>
    <x v="6"/>
  </r>
  <r>
    <n v="500"/>
    <n v="695"/>
    <x v="0"/>
    <x v="0"/>
    <s v="USD"/>
    <n v="1477710000"/>
    <n v="1475248279"/>
    <b v="0"/>
    <n v="12"/>
    <b v="1"/>
    <s v="theater/plays"/>
    <m/>
    <m/>
    <x v="1"/>
    <x v="6"/>
  </r>
  <r>
    <n v="250"/>
    <n v="505"/>
    <x v="0"/>
    <x v="0"/>
    <s v="USD"/>
    <n v="1436551200"/>
    <n v="1435181628"/>
    <b v="0"/>
    <n v="17"/>
    <b v="1"/>
    <s v="theater/plays"/>
    <m/>
    <m/>
    <x v="1"/>
    <x v="6"/>
  </r>
  <r>
    <n v="10000"/>
    <n v="10338"/>
    <x v="0"/>
    <x v="5"/>
    <s v="CAD"/>
    <n v="1476158340"/>
    <n v="1472594585"/>
    <b v="0"/>
    <n v="114"/>
    <b v="1"/>
    <s v="theater/plays"/>
    <m/>
    <m/>
    <x v="1"/>
    <x v="6"/>
  </r>
  <r>
    <n v="5000"/>
    <n v="5116.18"/>
    <x v="0"/>
    <x v="0"/>
    <s v="USD"/>
    <n v="1471921637"/>
    <n v="1469329637"/>
    <b v="0"/>
    <n v="93"/>
    <b v="1"/>
    <s v="theater/plays"/>
    <m/>
    <m/>
    <x v="1"/>
    <x v="6"/>
  </r>
  <r>
    <n v="2000"/>
    <n v="2060"/>
    <x v="0"/>
    <x v="1"/>
    <s v="GBP"/>
    <n v="1439136000"/>
    <n v="1436972472"/>
    <b v="0"/>
    <n v="36"/>
    <b v="1"/>
    <s v="theater/plays"/>
    <m/>
    <m/>
    <x v="1"/>
    <x v="6"/>
  </r>
  <r>
    <n v="3500"/>
    <n v="4450"/>
    <x v="0"/>
    <x v="0"/>
    <s v="USD"/>
    <n v="1461108450"/>
    <n v="1455928050"/>
    <b v="0"/>
    <n v="61"/>
    <b v="1"/>
    <s v="theater/plays"/>
    <m/>
    <m/>
    <x v="1"/>
    <x v="6"/>
  </r>
  <r>
    <n v="3000"/>
    <n v="3030"/>
    <x v="0"/>
    <x v="0"/>
    <s v="USD"/>
    <n v="1426864032"/>
    <n v="1424275632"/>
    <b v="0"/>
    <n v="47"/>
    <b v="1"/>
    <s v="theater/plays"/>
    <m/>
    <m/>
    <x v="1"/>
    <x v="6"/>
  </r>
  <r>
    <n v="10000"/>
    <n v="12178"/>
    <x v="0"/>
    <x v="0"/>
    <s v="USD"/>
    <n v="1474426800"/>
    <n v="1471976529"/>
    <b v="0"/>
    <n v="17"/>
    <b v="1"/>
    <s v="theater/plays"/>
    <m/>
    <m/>
    <x v="1"/>
    <x v="6"/>
  </r>
  <r>
    <n v="2800"/>
    <n v="3175"/>
    <x v="0"/>
    <x v="0"/>
    <s v="USD"/>
    <n v="1461857045"/>
    <n v="1459265045"/>
    <b v="0"/>
    <n v="63"/>
    <b v="1"/>
    <s v="theater/plays"/>
    <m/>
    <m/>
    <x v="1"/>
    <x v="6"/>
  </r>
  <r>
    <n v="250"/>
    <n v="375"/>
    <x v="0"/>
    <x v="0"/>
    <s v="USD"/>
    <n v="1468618680"/>
    <n v="1465345902"/>
    <b v="0"/>
    <n v="9"/>
    <b v="1"/>
    <s v="theater/plays"/>
    <m/>
    <m/>
    <x v="1"/>
    <x v="6"/>
  </r>
  <r>
    <n v="500"/>
    <n v="1073"/>
    <x v="0"/>
    <x v="1"/>
    <s v="GBP"/>
    <n v="1409515200"/>
    <n v="1405971690"/>
    <b v="0"/>
    <n v="30"/>
    <b v="1"/>
    <s v="theater/plays"/>
    <m/>
    <m/>
    <x v="1"/>
    <x v="6"/>
  </r>
  <r>
    <n v="2000"/>
    <n v="2041"/>
    <x v="0"/>
    <x v="0"/>
    <s v="USD"/>
    <n v="1415253540"/>
    <n v="1413432331"/>
    <b v="0"/>
    <n v="23"/>
    <b v="1"/>
    <s v="theater/plays"/>
    <m/>
    <m/>
    <x v="1"/>
    <x v="6"/>
  </r>
  <r>
    <n v="4900"/>
    <n v="4900"/>
    <x v="0"/>
    <x v="0"/>
    <s v="USD"/>
    <n v="1426883220"/>
    <n v="1425067296"/>
    <b v="0"/>
    <n v="33"/>
    <b v="1"/>
    <s v="theater/plays"/>
    <m/>
    <m/>
    <x v="1"/>
    <x v="6"/>
  </r>
  <r>
    <n v="2000"/>
    <n v="2020"/>
    <x v="0"/>
    <x v="1"/>
    <s v="GBP"/>
    <n v="1469016131"/>
    <n v="1466424131"/>
    <b v="0"/>
    <n v="39"/>
    <b v="1"/>
    <s v="theater/plays"/>
    <m/>
    <m/>
    <x v="1"/>
    <x v="6"/>
  </r>
  <r>
    <n v="300"/>
    <n v="340"/>
    <x v="0"/>
    <x v="1"/>
    <s v="GBP"/>
    <n v="1414972800"/>
    <n v="1412629704"/>
    <b v="0"/>
    <n v="17"/>
    <b v="1"/>
    <s v="theater/plays"/>
    <m/>
    <m/>
    <x v="1"/>
    <x v="6"/>
  </r>
  <r>
    <n v="300"/>
    <n v="312"/>
    <x v="0"/>
    <x v="0"/>
    <s v="USD"/>
    <n v="1414378800"/>
    <n v="1412836990"/>
    <b v="0"/>
    <n v="6"/>
    <b v="1"/>
    <s v="theater/plays"/>
    <m/>
    <m/>
    <x v="1"/>
    <x v="6"/>
  </r>
  <r>
    <n v="1800"/>
    <n v="2076"/>
    <x v="0"/>
    <x v="0"/>
    <s v="USD"/>
    <n v="1431831600"/>
    <n v="1430761243"/>
    <b v="0"/>
    <n v="39"/>
    <b v="1"/>
    <s v="theater/plays"/>
    <m/>
    <m/>
    <x v="1"/>
    <x v="6"/>
  </r>
  <r>
    <n v="2000"/>
    <n v="2257"/>
    <x v="0"/>
    <x v="0"/>
    <s v="USD"/>
    <n v="1426539600"/>
    <n v="1424296822"/>
    <b v="0"/>
    <n v="57"/>
    <b v="1"/>
    <s v="theater/plays"/>
    <m/>
    <m/>
    <x v="1"/>
    <x v="6"/>
  </r>
  <r>
    <n v="1500"/>
    <n v="1918"/>
    <x v="0"/>
    <x v="1"/>
    <s v="GBP"/>
    <n v="1403382680"/>
    <n v="1400790680"/>
    <b v="0"/>
    <n v="56"/>
    <b v="1"/>
    <s v="theater/plays"/>
    <m/>
    <m/>
    <x v="1"/>
    <x v="6"/>
  </r>
  <r>
    <n v="1500"/>
    <n v="2140"/>
    <x v="0"/>
    <x v="0"/>
    <s v="USD"/>
    <n v="1436562000"/>
    <n v="1434440227"/>
    <b v="0"/>
    <n v="13"/>
    <b v="1"/>
    <s v="theater/plays"/>
    <m/>
    <m/>
    <x v="1"/>
    <x v="6"/>
  </r>
  <r>
    <n v="10000"/>
    <n v="11880"/>
    <x v="0"/>
    <x v="2"/>
    <s v="AUD"/>
    <n v="1420178188"/>
    <n v="1418709388"/>
    <b v="0"/>
    <n v="95"/>
    <b v="1"/>
    <s v="theater/plays"/>
    <m/>
    <m/>
    <x v="1"/>
    <x v="6"/>
  </r>
  <r>
    <n v="3000"/>
    <n v="4150"/>
    <x v="0"/>
    <x v="1"/>
    <s v="GBP"/>
    <n v="1404671466"/>
    <n v="1402079466"/>
    <b v="0"/>
    <n v="80"/>
    <b v="1"/>
    <s v="theater/plays"/>
    <m/>
    <m/>
    <x v="1"/>
    <x v="6"/>
  </r>
  <r>
    <n v="3350"/>
    <n v="5358"/>
    <x v="0"/>
    <x v="0"/>
    <s v="USD"/>
    <n v="1404403381"/>
    <n v="1401811381"/>
    <b v="0"/>
    <n v="133"/>
    <b v="1"/>
    <s v="theater/plays"/>
    <m/>
    <m/>
    <x v="1"/>
    <x v="6"/>
  </r>
  <r>
    <n v="2500"/>
    <n v="2856"/>
    <x v="0"/>
    <x v="0"/>
    <s v="USD"/>
    <n v="1466014499"/>
    <n v="1463422499"/>
    <b v="0"/>
    <n v="44"/>
    <b v="1"/>
    <s v="theater/plays"/>
    <m/>
    <m/>
    <x v="1"/>
    <x v="6"/>
  </r>
  <r>
    <n v="1650"/>
    <n v="1660"/>
    <x v="0"/>
    <x v="0"/>
    <s v="USD"/>
    <n v="1454431080"/>
    <n v="1451839080"/>
    <b v="0"/>
    <n v="30"/>
    <b v="1"/>
    <s v="theater/plays"/>
    <m/>
    <m/>
    <x v="1"/>
    <x v="6"/>
  </r>
  <r>
    <n v="3000"/>
    <n v="4656"/>
    <x v="0"/>
    <x v="0"/>
    <s v="USD"/>
    <n v="1433314740"/>
    <n v="1430600401"/>
    <b v="0"/>
    <n v="56"/>
    <b v="1"/>
    <s v="theater/plays"/>
    <m/>
    <m/>
    <x v="1"/>
    <x v="6"/>
  </r>
  <r>
    <n v="2000"/>
    <n v="2555"/>
    <x v="0"/>
    <x v="1"/>
    <s v="GBP"/>
    <n v="1435185252"/>
    <n v="1432593252"/>
    <b v="0"/>
    <n v="66"/>
    <b v="1"/>
    <s v="theater/plays"/>
    <m/>
    <m/>
    <x v="1"/>
    <x v="6"/>
  </r>
  <r>
    <n v="3000"/>
    <n v="3636"/>
    <x v="0"/>
    <x v="0"/>
    <s v="USD"/>
    <n v="1429286400"/>
    <n v="1427221560"/>
    <b v="0"/>
    <n v="29"/>
    <b v="1"/>
    <s v="theater/plays"/>
    <m/>
    <m/>
    <x v="1"/>
    <x v="6"/>
  </r>
  <r>
    <n v="5000"/>
    <n v="5635"/>
    <x v="0"/>
    <x v="1"/>
    <s v="GBP"/>
    <n v="1400965200"/>
    <n v="1398352531"/>
    <b v="0"/>
    <n v="72"/>
    <b v="1"/>
    <s v="theater/plays"/>
    <m/>
    <m/>
    <x v="1"/>
    <x v="6"/>
  </r>
  <r>
    <n v="1000"/>
    <n v="1275"/>
    <x v="0"/>
    <x v="0"/>
    <s v="USD"/>
    <n v="1460574924"/>
    <n v="1457982924"/>
    <b v="0"/>
    <n v="27"/>
    <b v="1"/>
    <s v="theater/plays"/>
    <m/>
    <m/>
    <x v="1"/>
    <x v="6"/>
  </r>
  <r>
    <n v="500"/>
    <n v="791"/>
    <x v="0"/>
    <x v="0"/>
    <s v="USD"/>
    <n v="1431928784"/>
    <n v="1430114384"/>
    <b v="0"/>
    <n v="10"/>
    <b v="1"/>
    <s v="theater/plays"/>
    <m/>
    <m/>
    <x v="1"/>
    <x v="6"/>
  </r>
  <r>
    <n v="3800"/>
    <n v="4000.22"/>
    <x v="0"/>
    <x v="0"/>
    <s v="USD"/>
    <n v="1445818397"/>
    <n v="1442794397"/>
    <b v="0"/>
    <n v="35"/>
    <b v="1"/>
    <s v="theater/plays"/>
    <m/>
    <m/>
    <x v="1"/>
    <x v="6"/>
  </r>
  <r>
    <n v="1500"/>
    <n v="1500"/>
    <x v="0"/>
    <x v="0"/>
    <s v="USD"/>
    <n v="1408252260"/>
    <n v="1406580436"/>
    <b v="0"/>
    <n v="29"/>
    <b v="1"/>
    <s v="theater/plays"/>
    <m/>
    <m/>
    <x v="1"/>
    <x v="6"/>
  </r>
  <r>
    <n v="400"/>
    <n v="400"/>
    <x v="0"/>
    <x v="0"/>
    <s v="USD"/>
    <n v="1480140000"/>
    <n v="1479186575"/>
    <b v="0"/>
    <n v="13"/>
    <b v="1"/>
    <s v="theater/plays"/>
    <m/>
    <m/>
    <x v="1"/>
    <x v="6"/>
  </r>
  <r>
    <n v="5000"/>
    <n v="5343"/>
    <x v="0"/>
    <x v="5"/>
    <s v="CAD"/>
    <n v="1414862280"/>
    <n v="1412360309"/>
    <b v="0"/>
    <n v="72"/>
    <b v="1"/>
    <s v="theater/plays"/>
    <m/>
    <m/>
    <x v="1"/>
    <x v="6"/>
  </r>
  <r>
    <n v="3000"/>
    <n v="3732"/>
    <x v="0"/>
    <x v="0"/>
    <s v="USD"/>
    <n v="1473625166"/>
    <n v="1470169166"/>
    <b v="0"/>
    <n v="78"/>
    <b v="1"/>
    <s v="theater/plays"/>
    <m/>
    <m/>
    <x v="1"/>
    <x v="6"/>
  </r>
  <r>
    <n v="1551"/>
    <n v="1686"/>
    <x v="0"/>
    <x v="0"/>
    <s v="USD"/>
    <n v="1464904800"/>
    <n v="1463852904"/>
    <b v="0"/>
    <n v="49"/>
    <b v="1"/>
    <s v="theater/plays"/>
    <m/>
    <m/>
    <x v="1"/>
    <x v="6"/>
  </r>
  <r>
    <n v="1650"/>
    <n v="1690"/>
    <x v="0"/>
    <x v="5"/>
    <s v="CAD"/>
    <n v="1464471840"/>
    <n v="1459309704"/>
    <b v="0"/>
    <n v="42"/>
    <b v="1"/>
    <s v="theater/plays"/>
    <m/>
    <m/>
    <x v="1"/>
    <x v="6"/>
  </r>
  <r>
    <n v="2000"/>
    <n v="2110"/>
    <x v="0"/>
    <x v="0"/>
    <s v="USD"/>
    <n v="1435733940"/>
    <n v="1431046325"/>
    <b v="0"/>
    <n v="35"/>
    <b v="1"/>
    <s v="theater/plays"/>
    <m/>
    <m/>
    <x v="1"/>
    <x v="6"/>
  </r>
  <r>
    <n v="1000"/>
    <n v="1063"/>
    <x v="0"/>
    <x v="0"/>
    <s v="USD"/>
    <n v="1457326740"/>
    <n v="1455919438"/>
    <b v="0"/>
    <n v="42"/>
    <b v="1"/>
    <s v="theater/plays"/>
    <m/>
    <m/>
    <x v="1"/>
    <x v="6"/>
  </r>
  <r>
    <n v="1500"/>
    <n v="1510"/>
    <x v="0"/>
    <x v="1"/>
    <s v="GBP"/>
    <n v="1441995595"/>
    <n v="1439835595"/>
    <b v="0"/>
    <n v="42"/>
    <b v="1"/>
    <s v="theater/plays"/>
    <m/>
    <m/>
    <x v="1"/>
    <x v="6"/>
  </r>
  <r>
    <n v="4000"/>
    <n v="4216"/>
    <x v="0"/>
    <x v="0"/>
    <s v="USD"/>
    <n v="1458100740"/>
    <n v="1456862924"/>
    <b v="0"/>
    <n v="31"/>
    <b v="1"/>
    <s v="theater/plays"/>
    <m/>
    <m/>
    <x v="1"/>
    <x v="6"/>
  </r>
  <r>
    <n v="2500"/>
    <n v="2689"/>
    <x v="0"/>
    <x v="1"/>
    <s v="GBP"/>
    <n v="1469359728"/>
    <n v="1466767728"/>
    <b v="0"/>
    <n v="38"/>
    <b v="1"/>
    <s v="theater/plays"/>
    <m/>
    <m/>
    <x v="1"/>
    <x v="6"/>
  </r>
  <r>
    <n v="1000"/>
    <n v="1000"/>
    <x v="0"/>
    <x v="0"/>
    <s v="USD"/>
    <n v="1447959491"/>
    <n v="1445363891"/>
    <b v="0"/>
    <n v="8"/>
    <b v="1"/>
    <s v="theater/plays"/>
    <m/>
    <m/>
    <x v="1"/>
    <x v="6"/>
  </r>
  <r>
    <n v="2500"/>
    <n v="2594"/>
    <x v="0"/>
    <x v="0"/>
    <s v="USD"/>
    <n v="1399953600"/>
    <n v="1398983245"/>
    <b v="0"/>
    <n v="39"/>
    <b v="1"/>
    <s v="theater/plays"/>
    <m/>
    <m/>
    <x v="1"/>
    <x v="6"/>
  </r>
  <r>
    <n v="3000"/>
    <n v="3045"/>
    <x v="0"/>
    <x v="0"/>
    <s v="USD"/>
    <n v="1408815440"/>
    <n v="1404927440"/>
    <b v="0"/>
    <n v="29"/>
    <b v="1"/>
    <s v="theater/plays"/>
    <m/>
    <m/>
    <x v="1"/>
    <x v="6"/>
  </r>
  <r>
    <n v="10000"/>
    <n v="10440"/>
    <x v="0"/>
    <x v="0"/>
    <s v="USD"/>
    <n v="1464732537"/>
    <n v="1462140537"/>
    <b v="0"/>
    <n v="72"/>
    <b v="1"/>
    <s v="theater/plays"/>
    <m/>
    <m/>
    <x v="1"/>
    <x v="6"/>
  </r>
  <r>
    <n v="100"/>
    <n v="180"/>
    <x v="0"/>
    <x v="1"/>
    <s v="GBP"/>
    <n v="1462914000"/>
    <n v="1460914253"/>
    <b v="0"/>
    <n v="15"/>
    <b v="1"/>
    <s v="theater/plays"/>
    <m/>
    <m/>
    <x v="1"/>
    <x v="6"/>
  </r>
  <r>
    <n v="3000"/>
    <n v="3190"/>
    <x v="0"/>
    <x v="0"/>
    <s v="USD"/>
    <n v="1416545700"/>
    <n v="1415392666"/>
    <b v="0"/>
    <n v="33"/>
    <b v="1"/>
    <s v="theater/plays"/>
    <m/>
    <m/>
    <x v="1"/>
    <x v="6"/>
  </r>
  <r>
    <n v="900"/>
    <n v="905"/>
    <x v="0"/>
    <x v="0"/>
    <s v="USD"/>
    <n v="1404312846"/>
    <n v="1402584846"/>
    <b v="0"/>
    <n v="15"/>
    <b v="1"/>
    <s v="theater/plays"/>
    <m/>
    <m/>
    <x v="1"/>
    <x v="6"/>
  </r>
  <r>
    <n v="1500"/>
    <n v="1518"/>
    <x v="0"/>
    <x v="1"/>
    <s v="GBP"/>
    <n v="1415385000"/>
    <n v="1413406695"/>
    <b v="0"/>
    <n v="19"/>
    <b v="1"/>
    <s v="theater/plays"/>
    <m/>
    <m/>
    <x v="1"/>
    <x v="6"/>
  </r>
  <r>
    <n v="1000"/>
    <n v="1000"/>
    <x v="0"/>
    <x v="1"/>
    <s v="GBP"/>
    <n v="1429789992"/>
    <n v="1424609592"/>
    <b v="0"/>
    <n v="17"/>
    <b v="1"/>
    <s v="theater/plays"/>
    <m/>
    <m/>
    <x v="1"/>
    <x v="6"/>
  </r>
  <r>
    <n v="2800"/>
    <n v="3315"/>
    <x v="0"/>
    <x v="0"/>
    <s v="USD"/>
    <n v="1401857940"/>
    <n v="1400725112"/>
    <b v="0"/>
    <n v="44"/>
    <b v="1"/>
    <s v="theater/plays"/>
    <m/>
    <m/>
    <x v="1"/>
    <x v="6"/>
  </r>
  <r>
    <n v="500"/>
    <n v="550"/>
    <x v="0"/>
    <x v="0"/>
    <s v="USD"/>
    <n v="1422853140"/>
    <n v="1421439552"/>
    <b v="0"/>
    <n v="10"/>
    <b v="1"/>
    <s v="theater/plays"/>
    <m/>
    <m/>
    <x v="1"/>
    <x v="6"/>
  </r>
  <r>
    <n v="3000"/>
    <n v="3080"/>
    <x v="0"/>
    <x v="0"/>
    <s v="USD"/>
    <n v="1433097171"/>
    <n v="1430505171"/>
    <b v="0"/>
    <n v="46"/>
    <b v="1"/>
    <s v="theater/plays"/>
    <m/>
    <m/>
    <x v="1"/>
    <x v="6"/>
  </r>
  <r>
    <n v="2500"/>
    <n v="2500"/>
    <x v="0"/>
    <x v="0"/>
    <s v="USD"/>
    <n v="1410145200"/>
    <n v="1407197670"/>
    <b v="0"/>
    <n v="11"/>
    <b v="1"/>
    <s v="theater/plays"/>
    <m/>
    <m/>
    <x v="1"/>
    <x v="6"/>
  </r>
  <r>
    <n v="4000"/>
    <n v="4000"/>
    <x v="0"/>
    <x v="1"/>
    <s v="GBP"/>
    <n v="1404471600"/>
    <n v="1401910634"/>
    <b v="0"/>
    <n v="13"/>
    <b v="1"/>
    <s v="theater/plays"/>
    <m/>
    <m/>
    <x v="1"/>
    <x v="6"/>
  </r>
  <r>
    <n v="1500"/>
    <n v="1650.69"/>
    <x v="0"/>
    <x v="0"/>
    <s v="USD"/>
    <n v="1412259660"/>
    <n v="1410461299"/>
    <b v="0"/>
    <n v="33"/>
    <b v="1"/>
    <s v="theater/plays"/>
    <m/>
    <m/>
    <x v="1"/>
    <x v="6"/>
  </r>
  <r>
    <n v="2000"/>
    <n v="2027"/>
    <x v="0"/>
    <x v="1"/>
    <s v="GBP"/>
    <n v="1425478950"/>
    <n v="1422886950"/>
    <b v="0"/>
    <n v="28"/>
    <b v="1"/>
    <s v="theater/plays"/>
    <m/>
    <m/>
    <x v="1"/>
    <x v="6"/>
  </r>
  <r>
    <n v="2000"/>
    <n v="2015"/>
    <x v="0"/>
    <x v="1"/>
    <s v="GBP"/>
    <n v="1441547220"/>
    <n v="1439322412"/>
    <b v="0"/>
    <n v="21"/>
    <b v="1"/>
    <s v="theater/plays"/>
    <m/>
    <m/>
    <x v="1"/>
    <x v="6"/>
  </r>
  <r>
    <n v="350"/>
    <n v="593"/>
    <x v="0"/>
    <x v="0"/>
    <s v="USD"/>
    <n v="1411980020"/>
    <n v="1409388020"/>
    <b v="0"/>
    <n v="13"/>
    <b v="1"/>
    <s v="theater/plays"/>
    <m/>
    <m/>
    <x v="1"/>
    <x v="6"/>
  </r>
  <r>
    <n v="1395"/>
    <n v="1395"/>
    <x v="0"/>
    <x v="1"/>
    <s v="GBP"/>
    <n v="1442311560"/>
    <n v="1439924246"/>
    <b v="0"/>
    <n v="34"/>
    <b v="1"/>
    <s v="theater/plays"/>
    <m/>
    <m/>
    <x v="1"/>
    <x v="6"/>
  </r>
  <r>
    <n v="4000"/>
    <n v="4546"/>
    <x v="0"/>
    <x v="1"/>
    <s v="GBP"/>
    <n v="1474844400"/>
    <n v="1469871148"/>
    <b v="0"/>
    <n v="80"/>
    <b v="1"/>
    <s v="theater/plays"/>
    <m/>
    <m/>
    <x v="1"/>
    <x v="6"/>
  </r>
  <r>
    <n v="10000"/>
    <n v="10156"/>
    <x v="0"/>
    <x v="0"/>
    <s v="USD"/>
    <n v="1410580800"/>
    <n v="1409336373"/>
    <b v="0"/>
    <n v="74"/>
    <b v="1"/>
    <s v="theater/plays"/>
    <m/>
    <m/>
    <x v="1"/>
    <x v="6"/>
  </r>
  <r>
    <n v="500"/>
    <n v="530"/>
    <x v="0"/>
    <x v="0"/>
    <s v="USD"/>
    <n v="1439136000"/>
    <n v="1438188106"/>
    <b v="0"/>
    <n v="7"/>
    <b v="1"/>
    <s v="theater/plays"/>
    <m/>
    <m/>
    <x v="1"/>
    <x v="6"/>
  </r>
  <r>
    <n v="3300"/>
    <n v="3366"/>
    <x v="0"/>
    <x v="0"/>
    <s v="USD"/>
    <n v="1461823140"/>
    <n v="1459411371"/>
    <b v="0"/>
    <n v="34"/>
    <b v="1"/>
    <s v="theater/plays"/>
    <m/>
    <m/>
    <x v="1"/>
    <x v="6"/>
  </r>
  <r>
    <n v="6000"/>
    <n v="7015"/>
    <x v="0"/>
    <x v="0"/>
    <s v="USD"/>
    <n v="1436587140"/>
    <n v="1434069205"/>
    <b v="0"/>
    <n v="86"/>
    <b v="1"/>
    <s v="theater/plays"/>
    <m/>
    <m/>
    <x v="1"/>
    <x v="6"/>
  </r>
  <r>
    <n v="1650"/>
    <n v="1669"/>
    <x v="0"/>
    <x v="1"/>
    <s v="GBP"/>
    <n v="1484740918"/>
    <n v="1483012918"/>
    <b v="0"/>
    <n v="37"/>
    <b v="1"/>
    <s v="theater/plays"/>
    <m/>
    <m/>
    <x v="1"/>
    <x v="6"/>
  </r>
  <r>
    <n v="500"/>
    <n v="660"/>
    <x v="0"/>
    <x v="0"/>
    <s v="USD"/>
    <n v="1436749200"/>
    <n v="1434997018"/>
    <b v="0"/>
    <n v="18"/>
    <b v="1"/>
    <s v="theater/plays"/>
    <m/>
    <m/>
    <x v="1"/>
    <x v="6"/>
  </r>
  <r>
    <n v="2750"/>
    <n v="2750"/>
    <x v="0"/>
    <x v="1"/>
    <s v="GBP"/>
    <n v="1460318400"/>
    <n v="1457881057"/>
    <b v="0"/>
    <n v="22"/>
    <b v="1"/>
    <s v="theater/plays"/>
    <m/>
    <m/>
    <x v="1"/>
    <x v="6"/>
  </r>
  <r>
    <n v="1000"/>
    <n v="1280"/>
    <x v="0"/>
    <x v="0"/>
    <s v="USD"/>
    <n v="1467301334"/>
    <n v="1464709334"/>
    <b v="0"/>
    <n v="26"/>
    <b v="1"/>
    <s v="theater/plays"/>
    <m/>
    <m/>
    <x v="1"/>
    <x v="6"/>
  </r>
  <r>
    <n v="960"/>
    <n v="1142"/>
    <x v="0"/>
    <x v="0"/>
    <s v="USD"/>
    <n v="1411012740"/>
    <n v="1409667827"/>
    <b v="0"/>
    <n v="27"/>
    <b v="1"/>
    <s v="theater/plays"/>
    <m/>
    <m/>
    <x v="1"/>
    <x v="6"/>
  </r>
  <r>
    <n v="500"/>
    <n v="631"/>
    <x v="0"/>
    <x v="0"/>
    <s v="USD"/>
    <n v="1447269367"/>
    <n v="1444673767"/>
    <b v="0"/>
    <n v="8"/>
    <b v="1"/>
    <s v="theater/plays"/>
    <m/>
    <m/>
    <x v="1"/>
    <x v="6"/>
  </r>
  <r>
    <n v="5000"/>
    <n v="7810"/>
    <x v="0"/>
    <x v="0"/>
    <s v="USD"/>
    <n v="1443711623"/>
    <n v="1440687623"/>
    <b v="0"/>
    <n v="204"/>
    <b v="1"/>
    <s v="theater/plays"/>
    <m/>
    <m/>
    <x v="1"/>
    <x v="6"/>
  </r>
  <r>
    <n v="2000"/>
    <n v="2063"/>
    <x v="0"/>
    <x v="1"/>
    <s v="GBP"/>
    <n v="1443808800"/>
    <n v="1441120910"/>
    <b v="0"/>
    <n v="46"/>
    <b v="1"/>
    <s v="theater/plays"/>
    <m/>
    <m/>
    <x v="1"/>
    <x v="6"/>
  </r>
  <r>
    <n v="150"/>
    <n v="230"/>
    <x v="0"/>
    <x v="1"/>
    <s v="GBP"/>
    <n v="1450612740"/>
    <n v="1448040425"/>
    <b v="0"/>
    <n v="17"/>
    <b v="1"/>
    <s v="theater/plays"/>
    <m/>
    <m/>
    <x v="1"/>
    <x v="6"/>
  </r>
  <r>
    <n v="675"/>
    <n v="1218"/>
    <x v="0"/>
    <x v="5"/>
    <s v="CAD"/>
    <n v="1416211140"/>
    <n v="1413016216"/>
    <b v="0"/>
    <n v="28"/>
    <b v="1"/>
    <s v="theater/plays"/>
    <m/>
    <m/>
    <x v="1"/>
    <x v="6"/>
  </r>
  <r>
    <n v="2000"/>
    <n v="2569"/>
    <x v="0"/>
    <x v="1"/>
    <s v="GBP"/>
    <n v="1471428340"/>
    <n v="1469009140"/>
    <b v="0"/>
    <n v="83"/>
    <b v="1"/>
    <s v="theater/plays"/>
    <m/>
    <m/>
    <x v="1"/>
    <x v="6"/>
  </r>
  <r>
    <n v="600"/>
    <n v="718"/>
    <x v="0"/>
    <x v="0"/>
    <s v="USD"/>
    <n v="1473358122"/>
    <n v="1471543722"/>
    <b v="0"/>
    <n v="13"/>
    <b v="1"/>
    <s v="theater/plays"/>
    <m/>
    <m/>
    <x v="1"/>
    <x v="6"/>
  </r>
  <r>
    <n v="300"/>
    <n v="369"/>
    <x v="0"/>
    <x v="1"/>
    <s v="GBP"/>
    <n v="1466899491"/>
    <n v="1464307491"/>
    <b v="0"/>
    <n v="8"/>
    <b v="1"/>
    <s v="theater/plays"/>
    <m/>
    <m/>
    <x v="1"/>
    <x v="6"/>
  </r>
  <r>
    <n v="1200"/>
    <n v="1260"/>
    <x v="0"/>
    <x v="1"/>
    <s v="GBP"/>
    <n v="1441042275"/>
    <n v="1438882275"/>
    <b v="0"/>
    <n v="32"/>
    <b v="1"/>
    <s v="theater/plays"/>
    <m/>
    <m/>
    <x v="1"/>
    <x v="6"/>
  </r>
  <r>
    <n v="5500"/>
    <n v="5623"/>
    <x v="0"/>
    <x v="0"/>
    <s v="USD"/>
    <n v="1410099822"/>
    <n v="1404915822"/>
    <b v="0"/>
    <n v="85"/>
    <b v="1"/>
    <s v="theater/plays"/>
    <m/>
    <m/>
    <x v="1"/>
    <x v="6"/>
  </r>
  <r>
    <n v="1500"/>
    <n v="1570"/>
    <x v="0"/>
    <x v="12"/>
    <s v="EUR"/>
    <n v="1435255659"/>
    <n v="1432663659"/>
    <b v="0"/>
    <n v="29"/>
    <b v="1"/>
    <s v="theater/plays"/>
    <m/>
    <m/>
    <x v="1"/>
    <x v="6"/>
  </r>
  <r>
    <n v="2500"/>
    <n v="2500"/>
    <x v="0"/>
    <x v="0"/>
    <s v="USD"/>
    <n v="1425758257"/>
    <n v="1423166257"/>
    <b v="0"/>
    <n v="24"/>
    <b v="1"/>
    <s v="theater/plays"/>
    <m/>
    <m/>
    <x v="1"/>
    <x v="6"/>
  </r>
  <r>
    <n v="250"/>
    <n v="251"/>
    <x v="0"/>
    <x v="0"/>
    <s v="USD"/>
    <n v="1428780159"/>
    <n v="1426188159"/>
    <b v="0"/>
    <n v="8"/>
    <b v="1"/>
    <s v="theater/plays"/>
    <m/>
    <m/>
    <x v="1"/>
    <x v="6"/>
  </r>
  <r>
    <n v="1100"/>
    <n v="1125"/>
    <x v="0"/>
    <x v="0"/>
    <s v="USD"/>
    <n v="1427860740"/>
    <n v="1426002684"/>
    <b v="0"/>
    <n v="19"/>
    <b v="1"/>
    <s v="theater/plays"/>
    <m/>
    <m/>
    <x v="1"/>
    <x v="6"/>
  </r>
  <r>
    <n v="35000"/>
    <n v="40043.25"/>
    <x v="0"/>
    <x v="0"/>
    <s v="USD"/>
    <n v="1463198340"/>
    <n v="1461117201"/>
    <b v="0"/>
    <n v="336"/>
    <b v="1"/>
    <s v="theater/plays"/>
    <m/>
    <m/>
    <x v="1"/>
    <x v="6"/>
  </r>
  <r>
    <n v="2100"/>
    <n v="2140"/>
    <x v="0"/>
    <x v="0"/>
    <s v="USD"/>
    <n v="1457139600"/>
    <n v="1455230214"/>
    <b v="0"/>
    <n v="13"/>
    <b v="1"/>
    <s v="theater/plays"/>
    <m/>
    <m/>
    <x v="1"/>
    <x v="6"/>
  </r>
  <r>
    <n v="1000"/>
    <n v="1020"/>
    <x v="0"/>
    <x v="1"/>
    <s v="GBP"/>
    <n v="1441358873"/>
    <n v="1438939673"/>
    <b v="0"/>
    <n v="42"/>
    <b v="1"/>
    <s v="theater/plays"/>
    <m/>
    <m/>
    <x v="1"/>
    <x v="6"/>
  </r>
  <r>
    <n v="2500"/>
    <n v="2620"/>
    <x v="0"/>
    <x v="1"/>
    <s v="GBP"/>
    <n v="1462224398"/>
    <n v="1459632398"/>
    <b v="0"/>
    <n v="64"/>
    <b v="1"/>
    <s v="theater/plays"/>
    <m/>
    <m/>
    <x v="1"/>
    <x v="6"/>
  </r>
  <r>
    <n v="1500"/>
    <n v="1527.5"/>
    <x v="0"/>
    <x v="0"/>
    <s v="USD"/>
    <n v="1400796420"/>
    <n v="1398342170"/>
    <b v="0"/>
    <n v="25"/>
    <b v="1"/>
    <s v="theater/plays"/>
    <m/>
    <m/>
    <x v="1"/>
    <x v="6"/>
  </r>
  <r>
    <n v="773"/>
    <n v="773"/>
    <x v="0"/>
    <x v="1"/>
    <s v="GBP"/>
    <n v="1403964324"/>
    <n v="1401372324"/>
    <b v="0"/>
    <n v="20"/>
    <b v="1"/>
    <s v="theater/plays"/>
    <m/>
    <m/>
    <x v="1"/>
    <x v="6"/>
  </r>
  <r>
    <n v="5500"/>
    <n v="5845"/>
    <x v="0"/>
    <x v="0"/>
    <s v="USD"/>
    <n v="1439337600"/>
    <n v="1436575280"/>
    <b v="0"/>
    <n v="104"/>
    <b v="1"/>
    <s v="theater/plays"/>
    <m/>
    <m/>
    <x v="1"/>
    <x v="6"/>
  </r>
  <r>
    <n v="5000"/>
    <n v="5671.11"/>
    <x v="0"/>
    <x v="0"/>
    <s v="USD"/>
    <n v="1423674000"/>
    <n v="1421025159"/>
    <b v="0"/>
    <n v="53"/>
    <b v="1"/>
    <s v="theater/plays"/>
    <m/>
    <m/>
    <x v="1"/>
    <x v="6"/>
  </r>
  <r>
    <n v="2400"/>
    <n v="2400"/>
    <x v="0"/>
    <x v="13"/>
    <s v="EUR"/>
    <n v="1479382594"/>
    <n v="1476786994"/>
    <b v="0"/>
    <n v="14"/>
    <b v="1"/>
    <s v="theater/plays"/>
    <m/>
    <m/>
    <x v="1"/>
    <x v="6"/>
  </r>
  <r>
    <n v="2200"/>
    <n v="2210"/>
    <x v="0"/>
    <x v="1"/>
    <s v="GBP"/>
    <n v="1408289724"/>
    <n v="1403105724"/>
    <b v="0"/>
    <n v="20"/>
    <b v="1"/>
    <s v="theater/plays"/>
    <m/>
    <m/>
    <x v="1"/>
    <x v="6"/>
  </r>
  <r>
    <n v="100000"/>
    <n v="100036"/>
    <x v="0"/>
    <x v="0"/>
    <s v="USD"/>
    <n v="1399271911"/>
    <n v="1396334311"/>
    <b v="0"/>
    <n v="558"/>
    <b v="1"/>
    <s v="theater/plays"/>
    <m/>
    <m/>
    <x v="1"/>
    <x v="6"/>
  </r>
  <r>
    <n v="350"/>
    <n v="504"/>
    <x v="0"/>
    <x v="1"/>
    <s v="GBP"/>
    <n v="1435352400"/>
    <n v="1431718575"/>
    <b v="0"/>
    <n v="22"/>
    <b v="1"/>
    <s v="theater/plays"/>
    <m/>
    <m/>
    <x v="1"/>
    <x v="6"/>
  </r>
  <r>
    <n v="1000"/>
    <n v="1035"/>
    <x v="0"/>
    <x v="2"/>
    <s v="AUD"/>
    <n v="1438333080"/>
    <n v="1436408308"/>
    <b v="0"/>
    <n v="24"/>
    <b v="1"/>
    <s v="theater/plays"/>
    <m/>
    <m/>
    <x v="1"/>
    <x v="6"/>
  </r>
  <r>
    <n v="3200"/>
    <n v="3470"/>
    <x v="0"/>
    <x v="5"/>
    <s v="CAD"/>
    <n v="1432694700"/>
    <n v="1429651266"/>
    <b v="0"/>
    <n v="74"/>
    <b v="1"/>
    <s v="theater/plays"/>
    <m/>
    <m/>
    <x v="1"/>
    <x v="6"/>
  </r>
  <r>
    <n v="2500"/>
    <n v="2560"/>
    <x v="0"/>
    <x v="0"/>
    <s v="USD"/>
    <n v="1438799760"/>
    <n v="1437236378"/>
    <b v="0"/>
    <n v="54"/>
    <b v="1"/>
    <s v="theater/plays"/>
    <m/>
    <m/>
    <x v="1"/>
    <x v="6"/>
  </r>
  <r>
    <n v="315"/>
    <n v="469"/>
    <x v="0"/>
    <x v="1"/>
    <s v="GBP"/>
    <n v="1457906400"/>
    <n v="1457115427"/>
    <b v="0"/>
    <n v="31"/>
    <b v="1"/>
    <s v="theater/plays"/>
    <m/>
    <m/>
    <x v="1"/>
    <x v="6"/>
  </r>
  <r>
    <n v="500"/>
    <n v="527.45000000000005"/>
    <x v="0"/>
    <x v="1"/>
    <s v="GBP"/>
    <n v="1470078000"/>
    <n v="1467648456"/>
    <b v="0"/>
    <n v="25"/>
    <b v="1"/>
    <s v="theater/plays"/>
    <m/>
    <m/>
    <x v="1"/>
    <x v="6"/>
  </r>
  <r>
    <n v="1000"/>
    <n v="1005"/>
    <x v="0"/>
    <x v="1"/>
    <s v="GBP"/>
    <n v="1444060800"/>
    <n v="1440082649"/>
    <b v="0"/>
    <n v="17"/>
    <b v="1"/>
    <s v="theater/plays"/>
    <m/>
    <m/>
    <x v="1"/>
    <x v="6"/>
  </r>
  <r>
    <n v="900"/>
    <n v="1175"/>
    <x v="0"/>
    <x v="0"/>
    <s v="USD"/>
    <n v="1420048208"/>
    <n v="1417456208"/>
    <b v="0"/>
    <n v="12"/>
    <b v="1"/>
    <s v="theater/plays"/>
    <m/>
    <m/>
    <x v="1"/>
    <x v="6"/>
  </r>
  <r>
    <n v="2000"/>
    <n v="2095"/>
    <x v="0"/>
    <x v="1"/>
    <s v="GBP"/>
    <n v="1422015083"/>
    <n v="1419423083"/>
    <b v="0"/>
    <n v="38"/>
    <b v="1"/>
    <s v="theater/plays"/>
    <m/>
    <m/>
    <x v="1"/>
    <x v="6"/>
  </r>
  <r>
    <n v="1000"/>
    <n v="1088"/>
    <x v="0"/>
    <x v="1"/>
    <s v="GBP"/>
    <n v="1433964444"/>
    <n v="1431372444"/>
    <b v="0"/>
    <n v="41"/>
    <b v="1"/>
    <s v="theater/plays"/>
    <m/>
    <m/>
    <x v="1"/>
    <x v="6"/>
  </r>
  <r>
    <n v="1000"/>
    <n v="1110"/>
    <x v="0"/>
    <x v="0"/>
    <s v="USD"/>
    <n v="1410975994"/>
    <n v="1408383994"/>
    <b v="0"/>
    <n v="19"/>
    <b v="1"/>
    <s v="theater/plays"/>
    <m/>
    <m/>
    <x v="1"/>
    <x v="6"/>
  </r>
  <r>
    <n v="5000"/>
    <n v="5024"/>
    <x v="0"/>
    <x v="0"/>
    <s v="USD"/>
    <n v="1420734696"/>
    <n v="1418142696"/>
    <b v="0"/>
    <n v="41"/>
    <b v="1"/>
    <s v="theater/plays"/>
    <m/>
    <m/>
    <x v="1"/>
    <x v="6"/>
  </r>
  <r>
    <n v="2000"/>
    <n v="2287"/>
    <x v="0"/>
    <x v="0"/>
    <s v="USD"/>
    <n v="1420009200"/>
    <n v="1417593483"/>
    <b v="0"/>
    <n v="26"/>
    <b v="1"/>
    <s v="theater/plays"/>
    <m/>
    <m/>
    <x v="1"/>
    <x v="6"/>
  </r>
  <r>
    <n v="1500"/>
    <n v="1831"/>
    <x v="0"/>
    <x v="1"/>
    <s v="GBP"/>
    <n v="1414701413"/>
    <n v="1412109413"/>
    <b v="0"/>
    <n v="25"/>
    <b v="1"/>
    <s v="theater/plays"/>
    <m/>
    <m/>
    <x v="1"/>
    <x v="6"/>
  </r>
  <r>
    <n v="500"/>
    <n v="500"/>
    <x v="0"/>
    <x v="1"/>
    <s v="GBP"/>
    <n v="1434894082"/>
    <n v="1432302082"/>
    <b v="0"/>
    <n v="9"/>
    <b v="1"/>
    <s v="theater/plays"/>
    <m/>
    <m/>
    <x v="1"/>
    <x v="6"/>
  </r>
  <r>
    <n v="3000"/>
    <n v="3084"/>
    <x v="0"/>
    <x v="1"/>
    <s v="GBP"/>
    <n v="1415440846"/>
    <n v="1412845246"/>
    <b v="0"/>
    <n v="78"/>
    <b v="1"/>
    <s v="theater/plays"/>
    <m/>
    <m/>
    <x v="1"/>
    <x v="6"/>
  </r>
  <r>
    <n v="5800"/>
    <n v="6155"/>
    <x v="0"/>
    <x v="0"/>
    <s v="USD"/>
    <n v="1415921848"/>
    <n v="1413326248"/>
    <b v="0"/>
    <n v="45"/>
    <b v="1"/>
    <s v="theater/plays"/>
    <m/>
    <m/>
    <x v="1"/>
    <x v="6"/>
  </r>
  <r>
    <n v="10000"/>
    <n v="10133"/>
    <x v="0"/>
    <x v="0"/>
    <s v="USD"/>
    <n v="1470887940"/>
    <n v="1468176527"/>
    <b v="0"/>
    <n v="102"/>
    <b v="1"/>
    <s v="theater/plays"/>
    <m/>
    <m/>
    <x v="1"/>
    <x v="6"/>
  </r>
  <r>
    <n v="100"/>
    <n v="100"/>
    <x v="0"/>
    <x v="0"/>
    <s v="USD"/>
    <n v="1480947054"/>
    <n v="1475759454"/>
    <b v="0"/>
    <n v="5"/>
    <b v="1"/>
    <s v="theater/plays"/>
    <m/>
    <m/>
    <x v="1"/>
    <x v="6"/>
  </r>
  <r>
    <n v="600"/>
    <n v="780"/>
    <x v="0"/>
    <x v="0"/>
    <s v="USD"/>
    <n v="1430029680"/>
    <n v="1427741583"/>
    <b v="0"/>
    <n v="27"/>
    <b v="1"/>
    <s v="theater/plays"/>
    <m/>
    <m/>
    <x v="1"/>
    <x v="6"/>
  </r>
  <r>
    <n v="1500"/>
    <n v="1500.2"/>
    <x v="0"/>
    <x v="1"/>
    <s v="GBP"/>
    <n v="1462037777"/>
    <n v="1459445777"/>
    <b v="0"/>
    <n v="37"/>
    <b v="1"/>
    <s v="theater/plays"/>
    <m/>
    <m/>
    <x v="1"/>
    <x v="6"/>
  </r>
  <r>
    <n v="500"/>
    <n v="500"/>
    <x v="0"/>
    <x v="1"/>
    <s v="GBP"/>
    <n v="1459444656"/>
    <n v="1456856256"/>
    <b v="0"/>
    <n v="14"/>
    <b v="1"/>
    <s v="theater/plays"/>
    <m/>
    <m/>
    <x v="1"/>
    <x v="6"/>
  </r>
  <r>
    <n v="900"/>
    <n v="1025"/>
    <x v="0"/>
    <x v="0"/>
    <s v="USD"/>
    <n v="1425185940"/>
    <n v="1421900022"/>
    <b v="0"/>
    <n v="27"/>
    <b v="1"/>
    <s v="theater/plays"/>
    <m/>
    <m/>
    <x v="1"/>
    <x v="6"/>
  </r>
  <r>
    <n v="1500"/>
    <n v="1500"/>
    <x v="0"/>
    <x v="1"/>
    <s v="GBP"/>
    <n v="1406719110"/>
    <n v="1405509510"/>
    <b v="0"/>
    <n v="45"/>
    <b v="1"/>
    <s v="theater/plays"/>
    <m/>
    <m/>
    <x v="1"/>
    <x v="6"/>
  </r>
  <r>
    <n v="1000"/>
    <n v="2870"/>
    <x v="0"/>
    <x v="0"/>
    <s v="USD"/>
    <n v="1459822682"/>
    <n v="1458613082"/>
    <b v="0"/>
    <n v="49"/>
    <b v="1"/>
    <s v="theater/plays"/>
    <m/>
    <m/>
    <x v="1"/>
    <x v="6"/>
  </r>
  <r>
    <n v="3000"/>
    <n v="3255"/>
    <x v="0"/>
    <x v="0"/>
    <s v="USD"/>
    <n v="1460970805"/>
    <n v="1455790405"/>
    <b v="0"/>
    <n v="24"/>
    <b v="1"/>
    <s v="theater/plays"/>
    <m/>
    <m/>
    <x v="1"/>
    <x v="6"/>
  </r>
  <r>
    <n v="3000"/>
    <n v="3465"/>
    <x v="0"/>
    <x v="1"/>
    <s v="GBP"/>
    <n v="1436772944"/>
    <n v="1434180944"/>
    <b v="0"/>
    <n v="112"/>
    <b v="1"/>
    <s v="theater/plays"/>
    <m/>
    <m/>
    <x v="1"/>
    <x v="6"/>
  </r>
  <r>
    <n v="3400"/>
    <n v="4050"/>
    <x v="0"/>
    <x v="0"/>
    <s v="USD"/>
    <n v="1419181890"/>
    <n v="1416589890"/>
    <b v="0"/>
    <n v="23"/>
    <b v="1"/>
    <s v="theater/plays"/>
    <m/>
    <m/>
    <x v="1"/>
    <x v="6"/>
  </r>
  <r>
    <n v="7500"/>
    <n v="8207"/>
    <x v="0"/>
    <x v="0"/>
    <s v="USD"/>
    <n v="1474649070"/>
    <n v="1469465070"/>
    <b v="0"/>
    <n v="54"/>
    <b v="1"/>
    <s v="theater/plays"/>
    <m/>
    <m/>
    <x v="1"/>
    <x v="6"/>
  </r>
  <r>
    <n v="500"/>
    <n v="633"/>
    <x v="0"/>
    <x v="1"/>
    <s v="GBP"/>
    <n v="1467054000"/>
    <n v="1463144254"/>
    <b v="0"/>
    <n v="28"/>
    <b v="1"/>
    <s v="theater/plays"/>
    <m/>
    <m/>
    <x v="1"/>
    <x v="6"/>
  </r>
  <r>
    <n v="200"/>
    <n v="201"/>
    <x v="0"/>
    <x v="1"/>
    <s v="GBP"/>
    <n v="1430348400"/>
    <n v="1428436410"/>
    <b v="0"/>
    <n v="11"/>
    <b v="1"/>
    <s v="theater/plays"/>
    <m/>
    <m/>
    <x v="1"/>
    <x v="6"/>
  </r>
  <r>
    <n v="4000"/>
    <n v="5100"/>
    <x v="0"/>
    <x v="0"/>
    <s v="USD"/>
    <n v="1432654347"/>
    <n v="1430494347"/>
    <b v="0"/>
    <n v="62"/>
    <b v="1"/>
    <s v="theater/plays"/>
    <m/>
    <m/>
    <x v="1"/>
    <x v="6"/>
  </r>
  <r>
    <n v="5000"/>
    <n v="5003"/>
    <x v="0"/>
    <x v="1"/>
    <s v="GBP"/>
    <n v="1413792034"/>
    <n v="1411200034"/>
    <b v="0"/>
    <n v="73"/>
    <b v="1"/>
    <s v="theater/plays"/>
    <m/>
    <m/>
    <x v="1"/>
    <x v="6"/>
  </r>
  <r>
    <n v="700"/>
    <n v="1225"/>
    <x v="0"/>
    <x v="0"/>
    <s v="USD"/>
    <n v="1422075540"/>
    <n v="1419979544"/>
    <b v="0"/>
    <n v="18"/>
    <b v="1"/>
    <s v="theater/plays"/>
    <m/>
    <m/>
    <x v="1"/>
    <x v="6"/>
  </r>
  <r>
    <n v="2000"/>
    <n v="2545"/>
    <x v="0"/>
    <x v="0"/>
    <s v="USD"/>
    <n v="1423630740"/>
    <n v="1418673307"/>
    <b v="0"/>
    <n v="35"/>
    <b v="1"/>
    <s v="theater/plays"/>
    <m/>
    <m/>
    <x v="1"/>
    <x v="6"/>
  </r>
  <r>
    <n v="3000"/>
    <n v="3319"/>
    <x v="0"/>
    <x v="0"/>
    <s v="USD"/>
    <n v="1420489560"/>
    <n v="1417469639"/>
    <b v="0"/>
    <n v="43"/>
    <b v="1"/>
    <s v="theater/plays"/>
    <m/>
    <m/>
    <x v="1"/>
    <x v="6"/>
  </r>
  <r>
    <n v="1600"/>
    <n v="2015"/>
    <x v="0"/>
    <x v="0"/>
    <s v="USD"/>
    <n v="1472952982"/>
    <n v="1470792982"/>
    <b v="0"/>
    <n v="36"/>
    <b v="1"/>
    <s v="theater/plays"/>
    <m/>
    <m/>
    <x v="1"/>
    <x v="6"/>
  </r>
  <r>
    <n v="2600"/>
    <n v="3081"/>
    <x v="0"/>
    <x v="0"/>
    <s v="USD"/>
    <n v="1426229940"/>
    <n v="1423959123"/>
    <b v="0"/>
    <n v="62"/>
    <b v="1"/>
    <s v="theater/plays"/>
    <m/>
    <m/>
    <x v="1"/>
    <x v="6"/>
  </r>
  <r>
    <n v="1100"/>
    <n v="1185"/>
    <x v="0"/>
    <x v="5"/>
    <s v="CAD"/>
    <n v="1409072982"/>
    <n v="1407258582"/>
    <b v="0"/>
    <n v="15"/>
    <b v="1"/>
    <s v="theater/plays"/>
    <m/>
    <m/>
    <x v="1"/>
    <x v="6"/>
  </r>
  <r>
    <n v="2500"/>
    <n v="2565"/>
    <x v="0"/>
    <x v="0"/>
    <s v="USD"/>
    <n v="1456984740"/>
    <n v="1455717790"/>
    <b v="0"/>
    <n v="33"/>
    <b v="1"/>
    <s v="theater/plays"/>
    <m/>
    <m/>
    <x v="1"/>
    <x v="6"/>
  </r>
  <r>
    <n v="1000"/>
    <n v="1101"/>
    <x v="0"/>
    <x v="0"/>
    <s v="USD"/>
    <n v="1409720340"/>
    <n v="1408129822"/>
    <b v="0"/>
    <n v="27"/>
    <b v="1"/>
    <s v="theater/plays"/>
    <m/>
    <m/>
    <x v="1"/>
    <x v="6"/>
  </r>
  <r>
    <n v="500"/>
    <n v="1010"/>
    <x v="0"/>
    <x v="0"/>
    <s v="USD"/>
    <n v="1440892800"/>
    <n v="1438715077"/>
    <b v="0"/>
    <n v="17"/>
    <b v="1"/>
    <s v="theater/plays"/>
    <m/>
    <m/>
    <x v="1"/>
    <x v="6"/>
  </r>
  <r>
    <n v="10"/>
    <n v="13"/>
    <x v="0"/>
    <x v="0"/>
    <s v="USD"/>
    <n v="1476390164"/>
    <n v="1473970964"/>
    <b v="0"/>
    <n v="4"/>
    <b v="1"/>
    <s v="theater/plays"/>
    <m/>
    <m/>
    <x v="1"/>
    <x v="6"/>
  </r>
  <r>
    <n v="2000"/>
    <n v="2087"/>
    <x v="0"/>
    <x v="1"/>
    <s v="GBP"/>
    <n v="1421452682"/>
    <n v="1418860682"/>
    <b v="0"/>
    <n v="53"/>
    <b v="1"/>
    <s v="theater/plays"/>
    <m/>
    <m/>
    <x v="1"/>
    <x v="6"/>
  </r>
  <r>
    <n v="4000"/>
    <n v="4002"/>
    <x v="0"/>
    <x v="0"/>
    <s v="USD"/>
    <n v="1463520479"/>
    <n v="1458336479"/>
    <b v="0"/>
    <n v="49"/>
    <b v="1"/>
    <s v="theater/plays"/>
    <m/>
    <m/>
    <x v="1"/>
    <x v="6"/>
  </r>
  <r>
    <n v="1500"/>
    <n v="2560"/>
    <x v="0"/>
    <x v="0"/>
    <s v="USD"/>
    <n v="1446759880"/>
    <n v="1444164280"/>
    <b v="0"/>
    <n v="57"/>
    <b v="1"/>
    <s v="theater/plays"/>
    <m/>
    <m/>
    <x v="1"/>
    <x v="6"/>
  </r>
  <r>
    <n v="3000"/>
    <n v="3385"/>
    <x v="0"/>
    <x v="0"/>
    <s v="USD"/>
    <n v="1461913140"/>
    <n v="1461370956"/>
    <b v="0"/>
    <n v="69"/>
    <b v="1"/>
    <s v="theater/plays"/>
    <m/>
    <m/>
    <x v="1"/>
    <x v="6"/>
  </r>
  <r>
    <n v="250"/>
    <n v="460"/>
    <x v="0"/>
    <x v="1"/>
    <s v="GBP"/>
    <n v="1455390126"/>
    <n v="1452798126"/>
    <b v="0"/>
    <n v="15"/>
    <b v="1"/>
    <s v="theater/plays"/>
    <m/>
    <m/>
    <x v="1"/>
    <x v="6"/>
  </r>
  <r>
    <n v="3000"/>
    <n v="3908"/>
    <x v="0"/>
    <x v="1"/>
    <s v="GBP"/>
    <n v="1471185057"/>
    <n v="1468593057"/>
    <b v="0"/>
    <n v="64"/>
    <b v="1"/>
    <s v="theater/plays"/>
    <m/>
    <m/>
    <x v="1"/>
    <x v="6"/>
  </r>
  <r>
    <n v="550"/>
    <n v="580"/>
    <x v="0"/>
    <x v="1"/>
    <s v="GBP"/>
    <n v="1450137600"/>
    <n v="1448924882"/>
    <b v="0"/>
    <n v="20"/>
    <b v="1"/>
    <s v="theater/plays"/>
    <m/>
    <m/>
    <x v="1"/>
    <x v="6"/>
  </r>
  <r>
    <n v="800"/>
    <n v="800"/>
    <x v="0"/>
    <x v="1"/>
    <s v="GBP"/>
    <n v="1466172000"/>
    <n v="1463418090"/>
    <b v="0"/>
    <n v="27"/>
    <b v="1"/>
    <s v="theater/plays"/>
    <m/>
    <m/>
    <x v="1"/>
    <x v="6"/>
  </r>
  <r>
    <n v="1960"/>
    <n v="3005"/>
    <x v="0"/>
    <x v="1"/>
    <s v="GBP"/>
    <n v="1459378085"/>
    <n v="1456789685"/>
    <b v="0"/>
    <n v="21"/>
    <b v="1"/>
    <s v="theater/plays"/>
    <m/>
    <m/>
    <x v="1"/>
    <x v="6"/>
  </r>
  <r>
    <n v="1000"/>
    <n v="1623"/>
    <x v="0"/>
    <x v="1"/>
    <s v="GBP"/>
    <n v="1439806936"/>
    <n v="1437214936"/>
    <b v="0"/>
    <n v="31"/>
    <b v="1"/>
    <s v="theater/plays"/>
    <m/>
    <m/>
    <x v="1"/>
    <x v="6"/>
  </r>
  <r>
    <n v="2500"/>
    <n v="3400"/>
    <x v="0"/>
    <x v="1"/>
    <s v="GBP"/>
    <n v="1428483201"/>
    <n v="1425891201"/>
    <b v="0"/>
    <n v="51"/>
    <b v="1"/>
    <s v="theater/plays"/>
    <m/>
    <m/>
    <x v="1"/>
    <x v="6"/>
  </r>
  <r>
    <n v="5000"/>
    <n v="7220"/>
    <x v="0"/>
    <x v="5"/>
    <s v="CAD"/>
    <n v="1402334811"/>
    <n v="1401470811"/>
    <b v="0"/>
    <n v="57"/>
    <b v="1"/>
    <s v="theater/plays"/>
    <m/>
    <m/>
    <x v="1"/>
    <x v="6"/>
  </r>
  <r>
    <n v="1250"/>
    <n v="1250"/>
    <x v="0"/>
    <x v="0"/>
    <s v="USD"/>
    <n v="1403964574"/>
    <n v="1401372574"/>
    <b v="0"/>
    <n v="20"/>
    <b v="1"/>
    <s v="theater/plays"/>
    <m/>
    <m/>
    <x v="1"/>
    <x v="6"/>
  </r>
  <r>
    <n v="2500"/>
    <n v="2520"/>
    <x v="0"/>
    <x v="0"/>
    <s v="USD"/>
    <n v="1434675616"/>
    <n v="1432083616"/>
    <b v="0"/>
    <n v="71"/>
    <b v="1"/>
    <s v="theater/plays"/>
    <m/>
    <m/>
    <x v="1"/>
    <x v="6"/>
  </r>
  <r>
    <n v="2500"/>
    <n v="2670"/>
    <x v="0"/>
    <x v="1"/>
    <s v="GBP"/>
    <n v="1449756896"/>
    <n v="1447164896"/>
    <b v="0"/>
    <n v="72"/>
    <b v="1"/>
    <s v="theater/plays"/>
    <m/>
    <m/>
    <x v="1"/>
    <x v="6"/>
  </r>
  <r>
    <n v="2500"/>
    <n v="3120"/>
    <x v="0"/>
    <x v="1"/>
    <s v="GBP"/>
    <n v="1426801664"/>
    <n v="1424213264"/>
    <b v="0"/>
    <n v="45"/>
    <b v="1"/>
    <s v="theater/plays"/>
    <m/>
    <m/>
    <x v="1"/>
    <x v="6"/>
  </r>
  <r>
    <n v="740"/>
    <n v="880"/>
    <x v="0"/>
    <x v="1"/>
    <s v="GBP"/>
    <n v="1488240000"/>
    <n v="1486996729"/>
    <b v="0"/>
    <n v="51"/>
    <b v="1"/>
    <s v="theater/plays"/>
    <m/>
    <m/>
    <x v="1"/>
    <x v="6"/>
  </r>
  <r>
    <n v="2000"/>
    <n v="2020"/>
    <x v="0"/>
    <x v="1"/>
    <s v="GBP"/>
    <n v="1433343850"/>
    <n v="1430751850"/>
    <b v="0"/>
    <n v="56"/>
    <b v="1"/>
    <s v="theater/plays"/>
    <m/>
    <m/>
    <x v="1"/>
    <x v="6"/>
  </r>
  <r>
    <n v="1000"/>
    <n v="1130"/>
    <x v="0"/>
    <x v="0"/>
    <s v="USD"/>
    <n v="1479592800"/>
    <n v="1476760226"/>
    <b v="0"/>
    <n v="17"/>
    <b v="1"/>
    <s v="theater/plays"/>
    <m/>
    <m/>
    <x v="1"/>
    <x v="6"/>
  </r>
  <r>
    <n v="10500"/>
    <n v="11045"/>
    <x v="0"/>
    <x v="0"/>
    <s v="USD"/>
    <n v="1425528000"/>
    <n v="1422916261"/>
    <b v="0"/>
    <n v="197"/>
    <b v="1"/>
    <s v="theater/plays"/>
    <m/>
    <m/>
    <x v="1"/>
    <x v="6"/>
  </r>
  <r>
    <n v="3000"/>
    <n v="3292"/>
    <x v="0"/>
    <x v="0"/>
    <s v="USD"/>
    <n v="1475269200"/>
    <n v="1473200844"/>
    <b v="0"/>
    <n v="70"/>
    <b v="1"/>
    <s v="theater/plays"/>
    <m/>
    <m/>
    <x v="1"/>
    <x v="6"/>
  </r>
  <r>
    <n v="1000"/>
    <n v="1000.99"/>
    <x v="0"/>
    <x v="0"/>
    <s v="USD"/>
    <n v="1411874580"/>
    <n v="1409030371"/>
    <b v="0"/>
    <n v="21"/>
    <b v="1"/>
    <s v="theater/plays"/>
    <m/>
    <m/>
    <x v="1"/>
    <x v="6"/>
  </r>
  <r>
    <n v="2500"/>
    <n v="3000"/>
    <x v="0"/>
    <x v="0"/>
    <s v="USD"/>
    <n v="1406358000"/>
    <n v="1404841270"/>
    <b v="0"/>
    <n v="34"/>
    <b v="1"/>
    <s v="theater/plays"/>
    <m/>
    <m/>
    <x v="1"/>
    <x v="6"/>
  </r>
  <r>
    <n v="3000"/>
    <n v="3148"/>
    <x v="0"/>
    <x v="0"/>
    <s v="USD"/>
    <n v="1471977290"/>
    <n v="1466793290"/>
    <b v="0"/>
    <n v="39"/>
    <b v="1"/>
    <s v="theater/plays"/>
    <m/>
    <m/>
    <x v="1"/>
    <x v="6"/>
  </r>
  <r>
    <n v="3000"/>
    <n v="3080"/>
    <x v="0"/>
    <x v="1"/>
    <s v="GBP"/>
    <n v="1435851577"/>
    <n v="1433259577"/>
    <b v="0"/>
    <n v="78"/>
    <b v="1"/>
    <s v="theater/plays"/>
    <m/>
    <m/>
    <x v="1"/>
    <x v="6"/>
  </r>
  <r>
    <n v="4000"/>
    <n v="4073"/>
    <x v="0"/>
    <x v="1"/>
    <s v="GBP"/>
    <n v="1408204857"/>
    <n v="1406390457"/>
    <b v="0"/>
    <n v="48"/>
    <b v="1"/>
    <s v="theater/plays"/>
    <m/>
    <m/>
    <x v="1"/>
    <x v="6"/>
  </r>
  <r>
    <n v="2000"/>
    <n v="2000"/>
    <x v="0"/>
    <x v="0"/>
    <s v="USD"/>
    <n v="1463803140"/>
    <n v="1459446487"/>
    <b v="0"/>
    <n v="29"/>
    <b v="1"/>
    <s v="theater/plays"/>
    <m/>
    <m/>
    <x v="1"/>
    <x v="6"/>
  </r>
  <r>
    <n v="100000"/>
    <n v="0"/>
    <x v="2"/>
    <x v="0"/>
    <s v="USD"/>
    <n v="1450040396"/>
    <n v="1444852796"/>
    <b v="0"/>
    <n v="0"/>
    <b v="0"/>
    <s v="theater/musical"/>
    <m/>
    <m/>
    <x v="1"/>
    <x v="40"/>
  </r>
  <r>
    <n v="1000000"/>
    <n v="2"/>
    <x v="2"/>
    <x v="0"/>
    <s v="USD"/>
    <n v="1462467600"/>
    <n v="1457403364"/>
    <b v="0"/>
    <n v="2"/>
    <b v="0"/>
    <s v="theater/musical"/>
    <m/>
    <m/>
    <x v="1"/>
    <x v="40"/>
  </r>
  <r>
    <n v="3000"/>
    <n v="1"/>
    <x v="2"/>
    <x v="1"/>
    <s v="GBP"/>
    <n v="1417295990"/>
    <n v="1414700390"/>
    <b v="0"/>
    <n v="1"/>
    <b v="0"/>
    <s v="theater/musical"/>
    <m/>
    <m/>
    <x v="1"/>
    <x v="40"/>
  </r>
  <r>
    <n v="17100"/>
    <n v="8725"/>
    <x v="2"/>
    <x v="0"/>
    <s v="USD"/>
    <n v="1411444740"/>
    <n v="1409335497"/>
    <b v="0"/>
    <n v="59"/>
    <b v="0"/>
    <s v="theater/musical"/>
    <m/>
    <m/>
    <x v="1"/>
    <x v="40"/>
  </r>
  <r>
    <n v="500"/>
    <n v="100"/>
    <x v="2"/>
    <x v="1"/>
    <s v="GBP"/>
    <n v="1416781749"/>
    <n v="1415053749"/>
    <b v="0"/>
    <n v="1"/>
    <b v="0"/>
    <s v="theater/musical"/>
    <m/>
    <m/>
    <x v="1"/>
    <x v="40"/>
  </r>
  <r>
    <n v="5000"/>
    <n v="1762"/>
    <x v="2"/>
    <x v="0"/>
    <s v="USD"/>
    <n v="1479517200"/>
    <n v="1475765867"/>
    <b v="0"/>
    <n v="31"/>
    <b v="0"/>
    <s v="theater/musical"/>
    <m/>
    <m/>
    <x v="1"/>
    <x v="40"/>
  </r>
  <r>
    <n v="75000"/>
    <n v="3185"/>
    <x v="2"/>
    <x v="5"/>
    <s v="CAD"/>
    <n v="1484366340"/>
    <n v="1480219174"/>
    <b v="0"/>
    <n v="18"/>
    <b v="0"/>
    <s v="theater/musical"/>
    <m/>
    <m/>
    <x v="1"/>
    <x v="40"/>
  </r>
  <r>
    <n v="3500"/>
    <n v="1276"/>
    <x v="2"/>
    <x v="0"/>
    <s v="USD"/>
    <n v="1461186676"/>
    <n v="1458594676"/>
    <b v="0"/>
    <n v="10"/>
    <b v="0"/>
    <s v="theater/musical"/>
    <m/>
    <m/>
    <x v="1"/>
    <x v="40"/>
  </r>
  <r>
    <n v="150000"/>
    <n v="0"/>
    <x v="2"/>
    <x v="0"/>
    <s v="USD"/>
    <n v="1442248829"/>
    <n v="1439224829"/>
    <b v="0"/>
    <n v="0"/>
    <b v="0"/>
    <s v="theater/musical"/>
    <m/>
    <m/>
    <x v="1"/>
    <x v="40"/>
  </r>
  <r>
    <n v="3000"/>
    <n v="926"/>
    <x v="2"/>
    <x v="0"/>
    <s v="USD"/>
    <n v="1420130935"/>
    <n v="1417538935"/>
    <b v="0"/>
    <n v="14"/>
    <b v="0"/>
    <s v="theater/musical"/>
    <m/>
    <m/>
    <x v="1"/>
    <x v="40"/>
  </r>
  <r>
    <n v="3300"/>
    <n v="216"/>
    <x v="2"/>
    <x v="5"/>
    <s v="CAD"/>
    <n v="1429456132"/>
    <n v="1424275732"/>
    <b v="0"/>
    <n v="2"/>
    <b v="0"/>
    <s v="theater/musical"/>
    <m/>
    <m/>
    <x v="1"/>
    <x v="40"/>
  </r>
  <r>
    <n v="25000"/>
    <n v="1"/>
    <x v="2"/>
    <x v="0"/>
    <s v="USD"/>
    <n v="1475853060"/>
    <n v="1470672906"/>
    <b v="0"/>
    <n v="1"/>
    <b v="0"/>
    <s v="theater/musical"/>
    <m/>
    <m/>
    <x v="1"/>
    <x v="40"/>
  </r>
  <r>
    <n v="1000"/>
    <n v="55"/>
    <x v="2"/>
    <x v="0"/>
    <s v="USD"/>
    <n v="1431283530"/>
    <n v="1428691530"/>
    <b v="0"/>
    <n v="3"/>
    <b v="0"/>
    <s v="theater/musical"/>
    <m/>
    <m/>
    <x v="1"/>
    <x v="40"/>
  </r>
  <r>
    <n v="3000"/>
    <n v="0"/>
    <x v="2"/>
    <x v="0"/>
    <s v="USD"/>
    <n v="1412485200"/>
    <n v="1410966179"/>
    <b v="0"/>
    <n v="0"/>
    <b v="0"/>
    <s v="theater/musical"/>
    <m/>
    <m/>
    <x v="1"/>
    <x v="40"/>
  </r>
  <r>
    <n v="700"/>
    <n v="15"/>
    <x v="2"/>
    <x v="12"/>
    <s v="EUR"/>
    <n v="1448902800"/>
    <n v="1445369727"/>
    <b v="0"/>
    <n v="2"/>
    <b v="0"/>
    <s v="theater/musical"/>
    <m/>
    <m/>
    <x v="1"/>
    <x v="40"/>
  </r>
  <r>
    <n v="25000"/>
    <n v="0"/>
    <x v="2"/>
    <x v="0"/>
    <s v="USD"/>
    <n v="1447734439"/>
    <n v="1444274839"/>
    <b v="0"/>
    <n v="0"/>
    <b v="0"/>
    <s v="theater/musical"/>
    <m/>
    <m/>
    <x v="1"/>
    <x v="40"/>
  </r>
  <r>
    <n v="5000"/>
    <n v="821"/>
    <x v="2"/>
    <x v="0"/>
    <s v="USD"/>
    <n v="1457413140"/>
    <n v="1454996887"/>
    <b v="0"/>
    <n v="12"/>
    <b v="0"/>
    <s v="theater/musical"/>
    <m/>
    <m/>
    <x v="1"/>
    <x v="40"/>
  </r>
  <r>
    <n v="1000"/>
    <n v="1"/>
    <x v="2"/>
    <x v="5"/>
    <s v="CAD"/>
    <n v="1479773838"/>
    <n v="1477178238"/>
    <b v="0"/>
    <n v="1"/>
    <b v="0"/>
    <s v="theater/musical"/>
    <m/>
    <m/>
    <x v="1"/>
    <x v="40"/>
  </r>
  <r>
    <n v="10000"/>
    <n v="481"/>
    <x v="2"/>
    <x v="0"/>
    <s v="USD"/>
    <n v="1434497400"/>
    <n v="1431770802"/>
    <b v="0"/>
    <n v="8"/>
    <b v="0"/>
    <s v="theater/musical"/>
    <m/>
    <m/>
    <x v="1"/>
    <x v="40"/>
  </r>
  <r>
    <n v="500"/>
    <n v="30"/>
    <x v="2"/>
    <x v="1"/>
    <s v="GBP"/>
    <n v="1475258327"/>
    <n v="1471370327"/>
    <b v="0"/>
    <n v="2"/>
    <b v="0"/>
    <s v="theater/musical"/>
    <m/>
    <m/>
    <x v="1"/>
    <x v="40"/>
  </r>
  <r>
    <n v="40000"/>
    <n v="40153"/>
    <x v="0"/>
    <x v="0"/>
    <s v="USD"/>
    <n v="1412492445"/>
    <n v="1409900445"/>
    <b v="0"/>
    <n v="73"/>
    <b v="1"/>
    <s v="theater/plays"/>
    <m/>
    <m/>
    <x v="1"/>
    <x v="6"/>
  </r>
  <r>
    <n v="750"/>
    <n v="780"/>
    <x v="0"/>
    <x v="5"/>
    <s v="CAD"/>
    <n v="1402938394"/>
    <n v="1400691994"/>
    <b v="0"/>
    <n v="8"/>
    <b v="1"/>
    <s v="theater/plays"/>
    <m/>
    <m/>
    <x v="1"/>
    <x v="6"/>
  </r>
  <r>
    <n v="500"/>
    <n v="500"/>
    <x v="0"/>
    <x v="1"/>
    <s v="GBP"/>
    <n v="1454412584"/>
    <n v="1452598184"/>
    <b v="0"/>
    <n v="17"/>
    <b v="1"/>
    <s v="theater/plays"/>
    <m/>
    <m/>
    <x v="1"/>
    <x v="6"/>
  </r>
  <r>
    <n v="500"/>
    <n v="520"/>
    <x v="0"/>
    <x v="0"/>
    <s v="USD"/>
    <n v="1407686340"/>
    <n v="1404833442"/>
    <b v="0"/>
    <n v="9"/>
    <b v="1"/>
    <s v="theater/plays"/>
    <m/>
    <m/>
    <x v="1"/>
    <x v="6"/>
  </r>
  <r>
    <n v="300"/>
    <n v="752"/>
    <x v="0"/>
    <x v="5"/>
    <s v="CAD"/>
    <n v="1472097540"/>
    <n v="1471188502"/>
    <b v="0"/>
    <n v="17"/>
    <b v="1"/>
    <s v="theater/plays"/>
    <m/>
    <m/>
    <x v="1"/>
    <x v="6"/>
  </r>
  <r>
    <n v="2000"/>
    <n v="2010"/>
    <x v="0"/>
    <x v="1"/>
    <s v="GBP"/>
    <n v="1438764207"/>
    <n v="1436172207"/>
    <b v="0"/>
    <n v="33"/>
    <b v="1"/>
    <s v="theater/plays"/>
    <m/>
    <m/>
    <x v="1"/>
    <x v="6"/>
  </r>
  <r>
    <n v="1500"/>
    <n v="2616"/>
    <x v="0"/>
    <x v="1"/>
    <s v="GBP"/>
    <n v="1459702800"/>
    <n v="1457690386"/>
    <b v="0"/>
    <n v="38"/>
    <b v="1"/>
    <s v="theater/plays"/>
    <m/>
    <m/>
    <x v="1"/>
    <x v="6"/>
  </r>
  <r>
    <n v="5000"/>
    <n v="5813"/>
    <x v="0"/>
    <x v="0"/>
    <s v="USD"/>
    <n v="1437202740"/>
    <n v="1434654998"/>
    <b v="0"/>
    <n v="79"/>
    <b v="1"/>
    <s v="theater/plays"/>
    <m/>
    <m/>
    <x v="1"/>
    <x v="6"/>
  </r>
  <r>
    <n v="5000"/>
    <n v="5291"/>
    <x v="0"/>
    <x v="16"/>
    <s v="CHF"/>
    <n v="1485989940"/>
    <n v="1483393836"/>
    <b v="0"/>
    <n v="46"/>
    <b v="1"/>
    <s v="theater/plays"/>
    <m/>
    <m/>
    <x v="1"/>
    <x v="6"/>
  </r>
  <r>
    <n v="2000"/>
    <n v="2215"/>
    <x v="0"/>
    <x v="8"/>
    <s v="DKK"/>
    <n v="1464817320"/>
    <n v="1462806419"/>
    <b v="0"/>
    <n v="20"/>
    <b v="1"/>
    <s v="theater/plays"/>
    <m/>
    <m/>
    <x v="1"/>
    <x v="6"/>
  </r>
  <r>
    <n v="1500"/>
    <n v="1510"/>
    <x v="0"/>
    <x v="0"/>
    <s v="USD"/>
    <n v="1404273540"/>
    <n v="1400272580"/>
    <b v="0"/>
    <n v="20"/>
    <b v="1"/>
    <s v="theater/plays"/>
    <m/>
    <m/>
    <x v="1"/>
    <x v="6"/>
  </r>
  <r>
    <n v="3000"/>
    <n v="3061"/>
    <x v="0"/>
    <x v="0"/>
    <s v="USD"/>
    <n v="1426775940"/>
    <n v="1424414350"/>
    <b v="0"/>
    <n v="13"/>
    <b v="1"/>
    <s v="theater/plays"/>
    <m/>
    <m/>
    <x v="1"/>
    <x v="6"/>
  </r>
  <r>
    <n v="250"/>
    <n v="250"/>
    <x v="0"/>
    <x v="1"/>
    <s v="GBP"/>
    <n v="1419368925"/>
    <n v="1417208925"/>
    <b v="0"/>
    <n v="22"/>
    <b v="1"/>
    <s v="theater/plays"/>
    <m/>
    <m/>
    <x v="1"/>
    <x v="6"/>
  </r>
  <r>
    <n v="3000"/>
    <n v="3330"/>
    <x v="0"/>
    <x v="0"/>
    <s v="USD"/>
    <n v="1460260800"/>
    <n v="1458336672"/>
    <b v="0"/>
    <n v="36"/>
    <b v="1"/>
    <s v="theater/plays"/>
    <m/>
    <m/>
    <x v="1"/>
    <x v="6"/>
  </r>
  <r>
    <n v="8000"/>
    <n v="8114"/>
    <x v="0"/>
    <x v="5"/>
    <s v="CAD"/>
    <n v="1427775414"/>
    <n v="1425187014"/>
    <b v="0"/>
    <n v="40"/>
    <b v="1"/>
    <s v="theater/plays"/>
    <m/>
    <m/>
    <x v="1"/>
    <x v="6"/>
  </r>
  <r>
    <n v="225"/>
    <n v="234"/>
    <x v="0"/>
    <x v="1"/>
    <s v="GBP"/>
    <n v="1482321030"/>
    <n v="1477133430"/>
    <b v="0"/>
    <n v="9"/>
    <b v="1"/>
    <s v="theater/plays"/>
    <m/>
    <m/>
    <x v="1"/>
    <x v="6"/>
  </r>
  <r>
    <n v="800"/>
    <n v="875"/>
    <x v="0"/>
    <x v="0"/>
    <s v="USD"/>
    <n v="1466056689"/>
    <n v="1464847089"/>
    <b v="0"/>
    <n v="19"/>
    <b v="1"/>
    <s v="theater/plays"/>
    <m/>
    <m/>
    <x v="1"/>
    <x v="6"/>
  </r>
  <r>
    <n v="620"/>
    <n v="714"/>
    <x v="0"/>
    <x v="6"/>
    <s v="EUR"/>
    <n v="1446062040"/>
    <n v="1445109822"/>
    <b v="0"/>
    <n v="14"/>
    <b v="1"/>
    <s v="theater/plays"/>
    <m/>
    <m/>
    <x v="1"/>
    <x v="6"/>
  </r>
  <r>
    <n v="1200"/>
    <n v="1200"/>
    <x v="0"/>
    <x v="0"/>
    <s v="USD"/>
    <n v="1406185200"/>
    <n v="1404337382"/>
    <b v="0"/>
    <n v="38"/>
    <b v="1"/>
    <s v="theater/plays"/>
    <m/>
    <m/>
    <x v="1"/>
    <x v="6"/>
  </r>
  <r>
    <n v="3000"/>
    <n v="3095.11"/>
    <x v="0"/>
    <x v="1"/>
    <s v="GBP"/>
    <n v="1437261419"/>
    <n v="1434669419"/>
    <b v="0"/>
    <n v="58"/>
    <b v="1"/>
    <s v="theater/plays"/>
    <m/>
    <m/>
    <x v="1"/>
    <x v="6"/>
  </r>
  <r>
    <n v="1000"/>
    <n v="1035"/>
    <x v="0"/>
    <x v="0"/>
    <s v="USD"/>
    <n v="1437676380"/>
    <n v="1435670452"/>
    <b v="0"/>
    <n v="28"/>
    <b v="1"/>
    <s v="theater/plays"/>
    <m/>
    <m/>
    <x v="1"/>
    <x v="6"/>
  </r>
  <r>
    <n v="1000"/>
    <n v="1382"/>
    <x v="0"/>
    <x v="1"/>
    <s v="GBP"/>
    <n v="1434039137"/>
    <n v="1431447137"/>
    <b v="0"/>
    <n v="17"/>
    <b v="1"/>
    <s v="theater/plays"/>
    <m/>
    <m/>
    <x v="1"/>
    <x v="6"/>
  </r>
  <r>
    <n v="220"/>
    <n v="241"/>
    <x v="0"/>
    <x v="1"/>
    <s v="GBP"/>
    <n v="1433113200"/>
    <n v="1431951611"/>
    <b v="0"/>
    <n v="12"/>
    <b v="1"/>
    <s v="theater/plays"/>
    <m/>
    <m/>
    <x v="1"/>
    <x v="6"/>
  </r>
  <r>
    <n v="3500"/>
    <n v="3530"/>
    <x v="0"/>
    <x v="0"/>
    <s v="USD"/>
    <n v="1405915140"/>
    <n v="1404140667"/>
    <b v="0"/>
    <n v="40"/>
    <b v="1"/>
    <s v="theater/plays"/>
    <m/>
    <m/>
    <x v="1"/>
    <x v="6"/>
  </r>
  <r>
    <n v="3000"/>
    <n v="3046"/>
    <x v="0"/>
    <x v="1"/>
    <s v="GBP"/>
    <n v="1411771384"/>
    <n v="1409179384"/>
    <b v="0"/>
    <n v="57"/>
    <b v="1"/>
    <s v="theater/plays"/>
    <m/>
    <m/>
    <x v="1"/>
    <x v="6"/>
  </r>
  <r>
    <n v="4000"/>
    <n v="4545"/>
    <x v="0"/>
    <x v="1"/>
    <s v="GBP"/>
    <n v="1415191920"/>
    <n v="1412233497"/>
    <b v="0"/>
    <n v="114"/>
    <b v="1"/>
    <s v="theater/plays"/>
    <m/>
    <m/>
    <x v="1"/>
    <x v="6"/>
  </r>
  <r>
    <n v="4500"/>
    <n v="4500"/>
    <x v="0"/>
    <x v="12"/>
    <s v="EUR"/>
    <n v="1472936229"/>
    <n v="1467752229"/>
    <b v="0"/>
    <n v="31"/>
    <b v="1"/>
    <s v="theater/plays"/>
    <m/>
    <m/>
    <x v="1"/>
    <x v="6"/>
  </r>
  <r>
    <n v="50"/>
    <n v="70"/>
    <x v="0"/>
    <x v="1"/>
    <s v="GBP"/>
    <n v="1463353200"/>
    <n v="1462285182"/>
    <b v="0"/>
    <n v="3"/>
    <b v="1"/>
    <s v="theater/plays"/>
    <m/>
    <m/>
    <x v="1"/>
    <x v="6"/>
  </r>
  <r>
    <n v="800"/>
    <n v="1030"/>
    <x v="0"/>
    <x v="0"/>
    <s v="USD"/>
    <n v="1410550484"/>
    <n v="1408995284"/>
    <b v="0"/>
    <n v="16"/>
    <b v="1"/>
    <s v="theater/plays"/>
    <m/>
    <m/>
    <x v="1"/>
    <x v="6"/>
  </r>
  <r>
    <n v="12000"/>
    <n v="12348.5"/>
    <x v="0"/>
    <x v="0"/>
    <s v="USD"/>
    <n v="1404359940"/>
    <n v="1402580818"/>
    <b v="0"/>
    <n v="199"/>
    <b v="1"/>
    <s v="theater/plays"/>
    <m/>
    <m/>
    <x v="1"/>
    <x v="6"/>
  </r>
  <r>
    <n v="2000"/>
    <n v="2050"/>
    <x v="0"/>
    <x v="1"/>
    <s v="GBP"/>
    <n v="1433076298"/>
    <n v="1430052298"/>
    <b v="0"/>
    <n v="31"/>
    <b v="1"/>
    <s v="theater/plays"/>
    <m/>
    <m/>
    <x v="1"/>
    <x v="6"/>
  </r>
  <r>
    <n v="2000"/>
    <n v="2202"/>
    <x v="0"/>
    <x v="0"/>
    <s v="USD"/>
    <n v="1404190740"/>
    <n v="1401214581"/>
    <b v="0"/>
    <n v="30"/>
    <b v="1"/>
    <s v="theater/plays"/>
    <m/>
    <m/>
    <x v="1"/>
    <x v="6"/>
  </r>
  <r>
    <n v="3000"/>
    <n v="3383"/>
    <x v="0"/>
    <x v="0"/>
    <s v="USD"/>
    <n v="1475664834"/>
    <n v="1473850434"/>
    <b v="0"/>
    <n v="34"/>
    <b v="1"/>
    <s v="theater/plays"/>
    <m/>
    <m/>
    <x v="1"/>
    <x v="6"/>
  </r>
  <r>
    <n v="1000"/>
    <n v="1119"/>
    <x v="0"/>
    <x v="0"/>
    <s v="USD"/>
    <n v="1452872290"/>
    <n v="1452008290"/>
    <b v="0"/>
    <n v="18"/>
    <b v="1"/>
    <s v="theater/plays"/>
    <m/>
    <m/>
    <x v="1"/>
    <x v="6"/>
  </r>
  <r>
    <n v="3000"/>
    <n v="4176"/>
    <x v="0"/>
    <x v="0"/>
    <s v="USD"/>
    <n v="1402901940"/>
    <n v="1399998418"/>
    <b v="0"/>
    <n v="67"/>
    <b v="1"/>
    <s v="theater/plays"/>
    <m/>
    <m/>
    <x v="1"/>
    <x v="6"/>
  </r>
  <r>
    <n v="3500"/>
    <n v="3880"/>
    <x v="0"/>
    <x v="0"/>
    <s v="USD"/>
    <n v="1476931696"/>
    <n v="1474339696"/>
    <b v="0"/>
    <n v="66"/>
    <b v="1"/>
    <s v="theater/plays"/>
    <m/>
    <m/>
    <x v="1"/>
    <x v="6"/>
  </r>
  <r>
    <n v="750"/>
    <n v="1043"/>
    <x v="0"/>
    <x v="0"/>
    <s v="USD"/>
    <n v="1441167586"/>
    <n v="1438575586"/>
    <b v="0"/>
    <n v="23"/>
    <b v="1"/>
    <s v="theater/plays"/>
    <m/>
    <m/>
    <x v="1"/>
    <x v="6"/>
  </r>
  <r>
    <n v="5000"/>
    <n v="5285"/>
    <x v="0"/>
    <x v="0"/>
    <s v="USD"/>
    <n v="1400533200"/>
    <n v="1398348859"/>
    <b v="0"/>
    <n v="126"/>
    <b v="1"/>
    <s v="theater/plays"/>
    <m/>
    <m/>
    <x v="1"/>
    <x v="6"/>
  </r>
  <r>
    <n v="350"/>
    <n v="355"/>
    <x v="0"/>
    <x v="0"/>
    <s v="USD"/>
    <n v="1440820740"/>
    <n v="1439567660"/>
    <b v="0"/>
    <n v="6"/>
    <b v="1"/>
    <s v="theater/plays"/>
    <m/>
    <m/>
    <x v="1"/>
    <x v="6"/>
  </r>
  <r>
    <n v="5000"/>
    <n v="5012.25"/>
    <x v="0"/>
    <x v="0"/>
    <s v="USD"/>
    <n v="1403846055"/>
    <n v="1401254055"/>
    <b v="0"/>
    <n v="25"/>
    <b v="1"/>
    <s v="theater/plays"/>
    <m/>
    <m/>
    <x v="1"/>
    <x v="6"/>
  </r>
  <r>
    <n v="3000"/>
    <n v="3275"/>
    <x v="0"/>
    <x v="1"/>
    <s v="GBP"/>
    <n v="1407524004"/>
    <n v="1404932004"/>
    <b v="0"/>
    <n v="39"/>
    <b v="1"/>
    <s v="theater/plays"/>
    <m/>
    <m/>
    <x v="1"/>
    <x v="6"/>
  </r>
  <r>
    <n v="3000"/>
    <n v="3550"/>
    <x v="0"/>
    <x v="0"/>
    <s v="USD"/>
    <n v="1434925500"/>
    <n v="1432410639"/>
    <b v="0"/>
    <n v="62"/>
    <b v="1"/>
    <s v="theater/plays"/>
    <m/>
    <m/>
    <x v="1"/>
    <x v="6"/>
  </r>
  <r>
    <n v="1500"/>
    <n v="1800"/>
    <x v="0"/>
    <x v="0"/>
    <s v="USD"/>
    <n v="1417101683"/>
    <n v="1414506083"/>
    <b v="0"/>
    <n v="31"/>
    <b v="1"/>
    <s v="theater/plays"/>
    <m/>
    <m/>
    <x v="1"/>
    <x v="6"/>
  </r>
  <r>
    <n v="40000"/>
    <n v="51184"/>
    <x v="0"/>
    <x v="0"/>
    <s v="USD"/>
    <n v="1425272340"/>
    <n v="1421426929"/>
    <b v="0"/>
    <n v="274"/>
    <b v="1"/>
    <s v="theater/plays"/>
    <m/>
    <m/>
    <x v="1"/>
    <x v="6"/>
  </r>
  <r>
    <n v="1000"/>
    <n v="1260"/>
    <x v="0"/>
    <x v="0"/>
    <s v="USD"/>
    <n v="1411084800"/>
    <n v="1410304179"/>
    <b v="0"/>
    <n v="17"/>
    <b v="1"/>
    <s v="theater/plays"/>
    <m/>
    <m/>
    <x v="1"/>
    <x v="6"/>
  </r>
  <r>
    <n v="333"/>
    <n v="430"/>
    <x v="0"/>
    <x v="1"/>
    <s v="GBP"/>
    <n v="1448922600"/>
    <n v="1446352529"/>
    <b v="0"/>
    <n v="14"/>
    <b v="1"/>
    <s v="theater/plays"/>
    <m/>
    <m/>
    <x v="1"/>
    <x v="6"/>
  </r>
  <r>
    <n v="3500"/>
    <n v="3760"/>
    <x v="0"/>
    <x v="0"/>
    <s v="USD"/>
    <n v="1465178400"/>
    <n v="1461985967"/>
    <b v="0"/>
    <n v="60"/>
    <b v="1"/>
    <s v="theater/plays"/>
    <m/>
    <m/>
    <x v="1"/>
    <x v="6"/>
  </r>
  <r>
    <n v="4000"/>
    <n v="4005"/>
    <x v="0"/>
    <x v="0"/>
    <s v="USD"/>
    <n v="1421009610"/>
    <n v="1419281610"/>
    <b v="0"/>
    <n v="33"/>
    <b v="1"/>
    <s v="theater/plays"/>
    <m/>
    <m/>
    <x v="1"/>
    <x v="6"/>
  </r>
  <r>
    <n v="2000"/>
    <n v="3100"/>
    <x v="0"/>
    <x v="1"/>
    <s v="GBP"/>
    <n v="1423838916"/>
    <n v="1418654916"/>
    <b v="0"/>
    <n v="78"/>
    <b v="1"/>
    <s v="theater/plays"/>
    <m/>
    <m/>
    <x v="1"/>
    <x v="6"/>
  </r>
  <r>
    <n v="2000"/>
    <n v="2160"/>
    <x v="0"/>
    <x v="1"/>
    <s v="GBP"/>
    <n v="1462878648"/>
    <n v="1461064248"/>
    <b v="0"/>
    <n v="30"/>
    <b v="1"/>
    <s v="theater/plays"/>
    <m/>
    <m/>
    <x v="1"/>
    <x v="6"/>
  </r>
  <r>
    <n v="5000"/>
    <n v="5526"/>
    <x v="0"/>
    <x v="0"/>
    <s v="USD"/>
    <n v="1456946487"/>
    <n v="1454354487"/>
    <b v="0"/>
    <n v="136"/>
    <b v="1"/>
    <s v="theater/plays"/>
    <m/>
    <m/>
    <x v="1"/>
    <x v="6"/>
  </r>
  <r>
    <n v="2500"/>
    <n v="2520"/>
    <x v="0"/>
    <x v="0"/>
    <s v="USD"/>
    <n v="1413383216"/>
    <n v="1410791216"/>
    <b v="0"/>
    <n v="40"/>
    <b v="1"/>
    <s v="theater/plays"/>
    <m/>
    <m/>
    <x v="1"/>
    <x v="6"/>
  </r>
  <r>
    <n v="500"/>
    <n v="606"/>
    <x v="0"/>
    <x v="0"/>
    <s v="USD"/>
    <n v="1412092800"/>
    <n v="1409493800"/>
    <b v="0"/>
    <n v="18"/>
    <b v="1"/>
    <s v="theater/plays"/>
    <m/>
    <m/>
    <x v="1"/>
    <x v="6"/>
  </r>
  <r>
    <n v="1500"/>
    <n v="1505"/>
    <x v="0"/>
    <x v="1"/>
    <s v="GBP"/>
    <n v="1433422793"/>
    <n v="1430830793"/>
    <b v="0"/>
    <n v="39"/>
    <b v="1"/>
    <s v="theater/plays"/>
    <m/>
    <m/>
    <x v="1"/>
    <x v="6"/>
  </r>
  <r>
    <n v="3000"/>
    <n v="3275"/>
    <x v="0"/>
    <x v="1"/>
    <s v="GBP"/>
    <n v="1468191540"/>
    <n v="1464958484"/>
    <b v="0"/>
    <n v="21"/>
    <b v="1"/>
    <s v="theater/plays"/>
    <m/>
    <m/>
    <x v="1"/>
    <x v="6"/>
  </r>
  <r>
    <n v="1050"/>
    <n v="1296"/>
    <x v="0"/>
    <x v="0"/>
    <s v="USD"/>
    <n v="1471071540"/>
    <n v="1467720388"/>
    <b v="0"/>
    <n v="30"/>
    <b v="1"/>
    <s v="theater/plays"/>
    <m/>
    <m/>
    <x v="1"/>
    <x v="6"/>
  </r>
  <r>
    <n v="300"/>
    <n v="409.01"/>
    <x v="0"/>
    <x v="1"/>
    <s v="GBP"/>
    <n v="1464712394"/>
    <n v="1459528394"/>
    <b v="0"/>
    <n v="27"/>
    <b v="1"/>
    <s v="theater/plays"/>
    <m/>
    <m/>
    <x v="1"/>
    <x v="6"/>
  </r>
  <r>
    <n v="2827"/>
    <n v="2925"/>
    <x v="0"/>
    <x v="0"/>
    <s v="USD"/>
    <n v="1403546400"/>
    <n v="1401714114"/>
    <b v="0"/>
    <n v="35"/>
    <b v="1"/>
    <s v="theater/plays"/>
    <m/>
    <m/>
    <x v="1"/>
    <x v="6"/>
  </r>
  <r>
    <n v="1500"/>
    <n v="1820"/>
    <x v="0"/>
    <x v="0"/>
    <s v="USD"/>
    <n v="1410558949"/>
    <n v="1409262949"/>
    <b v="0"/>
    <n v="13"/>
    <b v="1"/>
    <s v="theater/plays"/>
    <m/>
    <m/>
    <x v="1"/>
    <x v="6"/>
  </r>
  <r>
    <n v="1000"/>
    <n v="1860"/>
    <x v="0"/>
    <x v="0"/>
    <s v="USD"/>
    <n v="1469165160"/>
    <n v="1467335378"/>
    <b v="0"/>
    <n v="23"/>
    <b v="1"/>
    <s v="theater/plays"/>
    <m/>
    <m/>
    <x v="1"/>
    <x v="6"/>
  </r>
  <r>
    <n v="700"/>
    <n v="2100"/>
    <x v="0"/>
    <x v="0"/>
    <s v="USD"/>
    <n v="1404444286"/>
    <n v="1403234686"/>
    <b v="0"/>
    <n v="39"/>
    <b v="1"/>
    <s v="theater/plays"/>
    <m/>
    <m/>
    <x v="1"/>
    <x v="6"/>
  </r>
  <r>
    <n v="1000"/>
    <n v="1082.5"/>
    <x v="0"/>
    <x v="1"/>
    <s v="GBP"/>
    <n v="1403715546"/>
    <n v="1401123546"/>
    <b v="0"/>
    <n v="35"/>
    <b v="1"/>
    <s v="theater/plays"/>
    <m/>
    <m/>
    <x v="1"/>
    <x v="6"/>
  </r>
  <r>
    <n v="1300"/>
    <n v="1835"/>
    <x v="0"/>
    <x v="0"/>
    <s v="USD"/>
    <n v="1428068988"/>
    <n v="1425908988"/>
    <b v="0"/>
    <n v="27"/>
    <b v="1"/>
    <s v="theater/plays"/>
    <m/>
    <m/>
    <x v="1"/>
    <x v="6"/>
  </r>
  <r>
    <n v="500"/>
    <n v="570"/>
    <x v="0"/>
    <x v="0"/>
    <s v="USD"/>
    <n v="1402848000"/>
    <n v="1400606573"/>
    <b v="0"/>
    <n v="21"/>
    <b v="1"/>
    <s v="theater/plays"/>
    <m/>
    <m/>
    <x v="1"/>
    <x v="6"/>
  </r>
  <r>
    <n v="7500"/>
    <n v="11530"/>
    <x v="0"/>
    <x v="0"/>
    <s v="USD"/>
    <n v="1433055540"/>
    <n v="1431230867"/>
    <b v="0"/>
    <n v="104"/>
    <b v="1"/>
    <s v="theater/plays"/>
    <m/>
    <m/>
    <x v="1"/>
    <x v="6"/>
  </r>
  <r>
    <n v="2000"/>
    <n v="2030"/>
    <x v="0"/>
    <x v="0"/>
    <s v="USD"/>
    <n v="1465062166"/>
    <n v="1463334166"/>
    <b v="0"/>
    <n v="19"/>
    <b v="1"/>
    <s v="theater/plays"/>
    <m/>
    <m/>
    <x v="1"/>
    <x v="6"/>
  </r>
  <r>
    <n v="10000"/>
    <n v="10235"/>
    <x v="0"/>
    <x v="0"/>
    <s v="USD"/>
    <n v="1432612740"/>
    <n v="1429881667"/>
    <b v="0"/>
    <n v="97"/>
    <b v="1"/>
    <s v="theater/plays"/>
    <m/>
    <m/>
    <x v="1"/>
    <x v="6"/>
  </r>
  <r>
    <n v="3500"/>
    <n v="3590"/>
    <x v="0"/>
    <x v="1"/>
    <s v="GBP"/>
    <n v="1427806320"/>
    <n v="1422834819"/>
    <b v="0"/>
    <n v="27"/>
    <b v="1"/>
    <s v="theater/plays"/>
    <m/>
    <m/>
    <x v="1"/>
    <x v="6"/>
  </r>
  <r>
    <n v="800"/>
    <n v="1246"/>
    <x v="0"/>
    <x v="0"/>
    <s v="USD"/>
    <n v="1453411109"/>
    <n v="1450819109"/>
    <b v="0"/>
    <n v="24"/>
    <b v="1"/>
    <s v="theater/plays"/>
    <m/>
    <m/>
    <x v="1"/>
    <x v="6"/>
  </r>
  <r>
    <n v="4000"/>
    <n v="4030"/>
    <x v="0"/>
    <x v="1"/>
    <s v="GBP"/>
    <n v="1431204449"/>
    <n v="1428526049"/>
    <b v="0"/>
    <n v="13"/>
    <b v="1"/>
    <s v="theater/plays"/>
    <m/>
    <m/>
    <x v="1"/>
    <x v="6"/>
  </r>
  <r>
    <n v="500"/>
    <n v="1197"/>
    <x v="0"/>
    <x v="1"/>
    <s v="GBP"/>
    <n v="1425057075"/>
    <n v="1422465075"/>
    <b v="0"/>
    <n v="46"/>
    <b v="1"/>
    <s v="theater/plays"/>
    <m/>
    <m/>
    <x v="1"/>
    <x v="6"/>
  </r>
  <r>
    <n v="200"/>
    <n v="420"/>
    <x v="0"/>
    <x v="1"/>
    <s v="GBP"/>
    <n v="1434994266"/>
    <n v="1432402266"/>
    <b v="0"/>
    <n v="4"/>
    <b v="1"/>
    <s v="theater/plays"/>
    <m/>
    <m/>
    <x v="1"/>
    <x v="6"/>
  </r>
  <r>
    <n v="3300"/>
    <n v="3449"/>
    <x v="0"/>
    <x v="0"/>
    <s v="USD"/>
    <n v="1435881006"/>
    <n v="1433980206"/>
    <b v="0"/>
    <n v="40"/>
    <b v="1"/>
    <s v="theater/plays"/>
    <m/>
    <m/>
    <x v="1"/>
    <x v="6"/>
  </r>
  <r>
    <n v="5000"/>
    <n v="5040"/>
    <x v="0"/>
    <x v="0"/>
    <s v="USD"/>
    <n v="1415230084"/>
    <n v="1413412084"/>
    <b v="0"/>
    <n v="44"/>
    <b v="1"/>
    <s v="theater/plays"/>
    <m/>
    <m/>
    <x v="1"/>
    <x v="6"/>
  </r>
  <r>
    <n v="1500"/>
    <n v="1668"/>
    <x v="0"/>
    <x v="5"/>
    <s v="CAD"/>
    <n v="1455231540"/>
    <n v="1452614847"/>
    <b v="0"/>
    <n v="35"/>
    <b v="1"/>
    <s v="theater/plays"/>
    <m/>
    <m/>
    <x v="1"/>
    <x v="6"/>
  </r>
  <r>
    <n v="4500"/>
    <n v="4592"/>
    <x v="0"/>
    <x v="1"/>
    <s v="GBP"/>
    <n v="1417374262"/>
    <n v="1414778662"/>
    <b v="0"/>
    <n v="63"/>
    <b v="1"/>
    <s v="theater/plays"/>
    <m/>
    <m/>
    <x v="1"/>
    <x v="6"/>
  </r>
  <r>
    <n v="4300"/>
    <n v="4409.55"/>
    <x v="0"/>
    <x v="1"/>
    <s v="GBP"/>
    <n v="1462402800"/>
    <n v="1459856860"/>
    <b v="0"/>
    <n v="89"/>
    <b v="1"/>
    <s v="theater/plays"/>
    <m/>
    <m/>
    <x v="1"/>
    <x v="6"/>
  </r>
  <r>
    <n v="300"/>
    <n v="381"/>
    <x v="0"/>
    <x v="1"/>
    <s v="GBP"/>
    <n v="1455831000"/>
    <n v="1454366467"/>
    <b v="0"/>
    <n v="15"/>
    <b v="1"/>
    <s v="theater/plays"/>
    <m/>
    <m/>
    <x v="1"/>
    <x v="6"/>
  </r>
  <r>
    <n v="850"/>
    <n v="2879"/>
    <x v="0"/>
    <x v="0"/>
    <s v="USD"/>
    <n v="1461963600"/>
    <n v="1459567371"/>
    <b v="0"/>
    <n v="46"/>
    <b v="1"/>
    <s v="theater/plays"/>
    <m/>
    <m/>
    <x v="1"/>
    <x v="6"/>
  </r>
  <r>
    <n v="2000"/>
    <n v="2015"/>
    <x v="0"/>
    <x v="0"/>
    <s v="USD"/>
    <n v="1476939300"/>
    <n v="1474273294"/>
    <b v="0"/>
    <n v="33"/>
    <b v="1"/>
    <s v="theater/plays"/>
    <m/>
    <m/>
    <x v="1"/>
    <x v="6"/>
  </r>
  <r>
    <n v="20000"/>
    <n v="1862"/>
    <x v="2"/>
    <x v="0"/>
    <s v="USD"/>
    <n v="1439957176"/>
    <n v="1437365176"/>
    <b v="0"/>
    <n v="31"/>
    <b v="0"/>
    <s v="theater/plays"/>
    <m/>
    <m/>
    <x v="1"/>
    <x v="6"/>
  </r>
  <r>
    <n v="5000"/>
    <n v="362"/>
    <x v="2"/>
    <x v="0"/>
    <s v="USD"/>
    <n v="1427082912"/>
    <n v="1423198512"/>
    <b v="0"/>
    <n v="5"/>
    <b v="0"/>
    <s v="theater/plays"/>
    <m/>
    <m/>
    <x v="1"/>
    <x v="6"/>
  </r>
  <r>
    <n v="1000"/>
    <n v="100"/>
    <x v="2"/>
    <x v="0"/>
    <s v="USD"/>
    <n v="1439828159"/>
    <n v="1437236159"/>
    <b v="0"/>
    <n v="1"/>
    <b v="0"/>
    <s v="theater/plays"/>
    <m/>
    <m/>
    <x v="1"/>
    <x v="6"/>
  </r>
  <r>
    <n v="5500"/>
    <n v="620"/>
    <x v="2"/>
    <x v="0"/>
    <s v="USD"/>
    <n v="1420860180"/>
    <n v="1418234646"/>
    <b v="0"/>
    <n v="12"/>
    <b v="0"/>
    <s v="theater/plays"/>
    <m/>
    <m/>
    <x v="1"/>
    <x v="6"/>
  </r>
  <r>
    <n v="850"/>
    <n v="131"/>
    <x v="2"/>
    <x v="9"/>
    <s v="EUR"/>
    <n v="1422100800"/>
    <n v="1416932133"/>
    <b v="0"/>
    <n v="4"/>
    <b v="0"/>
    <s v="theater/plays"/>
    <m/>
    <m/>
    <x v="1"/>
    <x v="6"/>
  </r>
  <r>
    <n v="1500"/>
    <n v="0"/>
    <x v="2"/>
    <x v="0"/>
    <s v="USD"/>
    <n v="1429396200"/>
    <n v="1428539708"/>
    <b v="0"/>
    <n v="0"/>
    <b v="0"/>
    <s v="theater/plays"/>
    <m/>
    <m/>
    <x v="1"/>
    <x v="6"/>
  </r>
  <r>
    <n v="1500"/>
    <n v="427"/>
    <x v="2"/>
    <x v="0"/>
    <s v="USD"/>
    <n v="1432589896"/>
    <n v="1427405896"/>
    <b v="0"/>
    <n v="7"/>
    <b v="0"/>
    <s v="theater/plays"/>
    <m/>
    <m/>
    <x v="1"/>
    <x v="6"/>
  </r>
  <r>
    <n v="150"/>
    <n v="20"/>
    <x v="2"/>
    <x v="1"/>
    <s v="GBP"/>
    <n v="1432831089"/>
    <n v="1430239089"/>
    <b v="0"/>
    <n v="2"/>
    <b v="0"/>
    <s v="theater/plays"/>
    <m/>
    <m/>
    <x v="1"/>
    <x v="6"/>
  </r>
  <r>
    <n v="1500"/>
    <n v="10"/>
    <x v="2"/>
    <x v="1"/>
    <s v="GBP"/>
    <n v="1427133600"/>
    <n v="1423847093"/>
    <b v="0"/>
    <n v="1"/>
    <b v="0"/>
    <s v="theater/plays"/>
    <m/>
    <m/>
    <x v="1"/>
    <x v="6"/>
  </r>
  <r>
    <n v="700"/>
    <n v="150"/>
    <x v="2"/>
    <x v="0"/>
    <s v="USD"/>
    <n v="1447311540"/>
    <n v="1445358903"/>
    <b v="0"/>
    <n v="4"/>
    <b v="0"/>
    <s v="theater/plays"/>
    <m/>
    <m/>
    <x v="1"/>
    <x v="6"/>
  </r>
  <r>
    <n v="1500"/>
    <n v="270"/>
    <x v="2"/>
    <x v="1"/>
    <s v="GBP"/>
    <n v="1405461600"/>
    <n v="1403562705"/>
    <b v="0"/>
    <n v="6"/>
    <b v="0"/>
    <s v="theater/plays"/>
    <m/>
    <m/>
    <x v="1"/>
    <x v="6"/>
  </r>
  <r>
    <n v="4000"/>
    <n v="805"/>
    <x v="2"/>
    <x v="1"/>
    <s v="GBP"/>
    <n v="1468752468"/>
    <n v="1467024468"/>
    <b v="0"/>
    <n v="8"/>
    <b v="0"/>
    <s v="theater/plays"/>
    <m/>
    <m/>
    <x v="1"/>
    <x v="6"/>
  </r>
  <r>
    <n v="2000"/>
    <n v="358"/>
    <x v="2"/>
    <x v="0"/>
    <s v="USD"/>
    <n v="1407808438"/>
    <n v="1405217355"/>
    <b v="0"/>
    <n v="14"/>
    <b v="0"/>
    <s v="theater/plays"/>
    <m/>
    <m/>
    <x v="1"/>
    <x v="6"/>
  </r>
  <r>
    <n v="20000"/>
    <n v="0"/>
    <x v="2"/>
    <x v="0"/>
    <s v="USD"/>
    <n v="1450389950"/>
    <n v="1447797950"/>
    <b v="0"/>
    <n v="0"/>
    <b v="0"/>
    <s v="theater/plays"/>
    <m/>
    <m/>
    <x v="1"/>
    <x v="6"/>
  </r>
  <r>
    <n v="5000"/>
    <n v="100"/>
    <x v="2"/>
    <x v="0"/>
    <s v="USD"/>
    <n v="1409980144"/>
    <n v="1407388144"/>
    <b v="0"/>
    <n v="4"/>
    <b v="0"/>
    <s v="theater/plays"/>
    <m/>
    <m/>
    <x v="1"/>
    <x v="6"/>
  </r>
  <r>
    <n v="2200"/>
    <n v="0"/>
    <x v="2"/>
    <x v="0"/>
    <s v="USD"/>
    <n v="1404406964"/>
    <n v="1401814964"/>
    <b v="0"/>
    <n v="0"/>
    <b v="0"/>
    <s v="theater/plays"/>
    <m/>
    <m/>
    <x v="1"/>
    <x v="6"/>
  </r>
  <r>
    <n v="1200"/>
    <n v="0"/>
    <x v="2"/>
    <x v="0"/>
    <s v="USD"/>
    <n v="1404532740"/>
    <n v="1401823952"/>
    <b v="0"/>
    <n v="0"/>
    <b v="0"/>
    <s v="theater/plays"/>
    <m/>
    <m/>
    <x v="1"/>
    <x v="6"/>
  </r>
  <r>
    <n v="100"/>
    <n v="10"/>
    <x v="2"/>
    <x v="0"/>
    <s v="USD"/>
    <n v="1407689102"/>
    <n v="1405097102"/>
    <b v="0"/>
    <n v="1"/>
    <b v="0"/>
    <s v="theater/plays"/>
    <m/>
    <m/>
    <x v="1"/>
    <x v="6"/>
  </r>
  <r>
    <n v="8500"/>
    <n v="202"/>
    <x v="2"/>
    <x v="0"/>
    <s v="USD"/>
    <n v="1475918439"/>
    <n v="1473326439"/>
    <b v="0"/>
    <n v="1"/>
    <b v="0"/>
    <s v="theater/plays"/>
    <m/>
    <m/>
    <x v="1"/>
    <x v="6"/>
  </r>
  <r>
    <n v="2500"/>
    <n v="25"/>
    <x v="2"/>
    <x v="1"/>
    <s v="GBP"/>
    <n v="1436137140"/>
    <n v="1433833896"/>
    <b v="0"/>
    <n v="1"/>
    <b v="0"/>
    <s v="theater/plays"/>
    <m/>
    <m/>
    <x v="1"/>
    <x v="6"/>
  </r>
  <r>
    <n v="5000"/>
    <n v="5176"/>
    <x v="0"/>
    <x v="0"/>
    <s v="USD"/>
    <n v="1455602340"/>
    <n v="1453827436"/>
    <b v="0"/>
    <n v="52"/>
    <b v="1"/>
    <s v="theater/musical"/>
    <m/>
    <m/>
    <x v="1"/>
    <x v="40"/>
  </r>
  <r>
    <n v="500"/>
    <n v="525"/>
    <x v="0"/>
    <x v="0"/>
    <s v="USD"/>
    <n v="1461902340"/>
    <n v="1459220588"/>
    <b v="0"/>
    <n v="7"/>
    <b v="1"/>
    <s v="theater/musical"/>
    <m/>
    <m/>
    <x v="1"/>
    <x v="40"/>
  </r>
  <r>
    <n v="6000"/>
    <n v="6027"/>
    <x v="0"/>
    <x v="0"/>
    <s v="USD"/>
    <n v="1423555140"/>
    <n v="1421105608"/>
    <b v="0"/>
    <n v="28"/>
    <b v="1"/>
    <s v="theater/musical"/>
    <m/>
    <m/>
    <x v="1"/>
    <x v="40"/>
  </r>
  <r>
    <n v="1000"/>
    <n v="1326"/>
    <x v="0"/>
    <x v="0"/>
    <s v="USD"/>
    <n v="1459641073"/>
    <n v="1454460673"/>
    <b v="0"/>
    <n v="11"/>
    <b v="1"/>
    <s v="theater/musical"/>
    <m/>
    <m/>
    <x v="1"/>
    <x v="40"/>
  </r>
  <r>
    <n v="500"/>
    <n v="565"/>
    <x v="0"/>
    <x v="1"/>
    <s v="GBP"/>
    <n v="1476651600"/>
    <n v="1473189335"/>
    <b v="0"/>
    <n v="15"/>
    <b v="1"/>
    <s v="theater/musical"/>
    <m/>
    <m/>
    <x v="1"/>
    <x v="40"/>
  </r>
  <r>
    <n v="5000"/>
    <n v="5167"/>
    <x v="0"/>
    <x v="0"/>
    <s v="USD"/>
    <n v="1433289600"/>
    <n v="1430768800"/>
    <b v="0"/>
    <n v="30"/>
    <b v="1"/>
    <s v="theater/musical"/>
    <m/>
    <m/>
    <x v="1"/>
    <x v="40"/>
  </r>
  <r>
    <n v="2500"/>
    <n v="3000"/>
    <x v="0"/>
    <x v="0"/>
    <s v="USD"/>
    <n v="1406350740"/>
    <n v="1403125737"/>
    <b v="0"/>
    <n v="27"/>
    <b v="1"/>
    <s v="theater/musical"/>
    <m/>
    <m/>
    <x v="1"/>
    <x v="40"/>
  </r>
  <r>
    <n v="550"/>
    <n v="713"/>
    <x v="0"/>
    <x v="1"/>
    <s v="GBP"/>
    <n v="1460753307"/>
    <n v="1458161307"/>
    <b v="0"/>
    <n v="28"/>
    <b v="1"/>
    <s v="theater/musical"/>
    <m/>
    <m/>
    <x v="1"/>
    <x v="40"/>
  </r>
  <r>
    <n v="4500"/>
    <n v="4550"/>
    <x v="0"/>
    <x v="0"/>
    <s v="USD"/>
    <n v="1402515198"/>
    <n v="1399923198"/>
    <b v="0"/>
    <n v="17"/>
    <b v="1"/>
    <s v="theater/musical"/>
    <m/>
    <m/>
    <x v="1"/>
    <x v="40"/>
  </r>
  <r>
    <n v="3500"/>
    <n v="3798"/>
    <x v="0"/>
    <x v="0"/>
    <s v="USD"/>
    <n v="1417465515"/>
    <n v="1415737515"/>
    <b v="0"/>
    <n v="50"/>
    <b v="1"/>
    <s v="theater/musical"/>
    <m/>
    <m/>
    <x v="1"/>
    <x v="40"/>
  </r>
  <r>
    <n v="1500"/>
    <n v="1535"/>
    <x v="0"/>
    <x v="0"/>
    <s v="USD"/>
    <n v="1400475600"/>
    <n v="1397819938"/>
    <b v="0"/>
    <n v="26"/>
    <b v="1"/>
    <s v="theater/musical"/>
    <m/>
    <m/>
    <x v="1"/>
    <x v="40"/>
  </r>
  <r>
    <n v="4000"/>
    <n v="4409.7700000000004"/>
    <x v="0"/>
    <x v="0"/>
    <s v="USD"/>
    <n v="1440556553"/>
    <n v="1435372553"/>
    <b v="0"/>
    <n v="88"/>
    <b v="1"/>
    <s v="theater/musical"/>
    <m/>
    <m/>
    <x v="1"/>
    <x v="40"/>
  </r>
  <r>
    <n v="5000"/>
    <n v="5050.7700000000004"/>
    <x v="0"/>
    <x v="0"/>
    <s v="USD"/>
    <n v="1399293386"/>
    <n v="1397133386"/>
    <b v="0"/>
    <n v="91"/>
    <b v="1"/>
    <s v="theater/musical"/>
    <m/>
    <m/>
    <x v="1"/>
    <x v="40"/>
  </r>
  <r>
    <n v="500"/>
    <n v="500"/>
    <x v="0"/>
    <x v="1"/>
    <s v="GBP"/>
    <n v="1439247600"/>
    <n v="1434625937"/>
    <b v="0"/>
    <n v="3"/>
    <b v="1"/>
    <s v="theater/musical"/>
    <m/>
    <m/>
    <x v="1"/>
    <x v="40"/>
  </r>
  <r>
    <n v="1250"/>
    <n v="1328"/>
    <x v="0"/>
    <x v="1"/>
    <s v="GBP"/>
    <n v="1438543889"/>
    <n v="1436383889"/>
    <b v="0"/>
    <n v="28"/>
    <b v="1"/>
    <s v="theater/musical"/>
    <m/>
    <m/>
    <x v="1"/>
    <x v="40"/>
  </r>
  <r>
    <n v="5000"/>
    <n v="5000"/>
    <x v="0"/>
    <x v="0"/>
    <s v="USD"/>
    <n v="1427907626"/>
    <n v="1425319226"/>
    <b v="0"/>
    <n v="77"/>
    <b v="1"/>
    <s v="theater/musical"/>
    <m/>
    <m/>
    <x v="1"/>
    <x v="40"/>
  </r>
  <r>
    <n v="1500"/>
    <n v="1500"/>
    <x v="0"/>
    <x v="0"/>
    <s v="USD"/>
    <n v="1464482160"/>
    <n v="1462824832"/>
    <b v="0"/>
    <n v="27"/>
    <b v="1"/>
    <s v="theater/musical"/>
    <m/>
    <m/>
    <x v="1"/>
    <x v="40"/>
  </r>
  <r>
    <n v="7000"/>
    <n v="7942"/>
    <x v="0"/>
    <x v="0"/>
    <s v="USD"/>
    <n v="1406745482"/>
    <n v="1404153482"/>
    <b v="0"/>
    <n v="107"/>
    <b v="1"/>
    <s v="theater/musical"/>
    <m/>
    <m/>
    <x v="1"/>
    <x v="40"/>
  </r>
  <r>
    <n v="10000"/>
    <n v="10265.01"/>
    <x v="0"/>
    <x v="0"/>
    <s v="USD"/>
    <n v="1404360045"/>
    <n v="1401336045"/>
    <b v="0"/>
    <n v="96"/>
    <b v="1"/>
    <s v="theater/musical"/>
    <m/>
    <m/>
    <x v="1"/>
    <x v="40"/>
  </r>
  <r>
    <n v="2000"/>
    <n v="2335"/>
    <x v="0"/>
    <x v="0"/>
    <s v="USD"/>
    <n v="1425185940"/>
    <n v="1423960097"/>
    <b v="0"/>
    <n v="56"/>
    <b v="1"/>
    <s v="theater/musical"/>
    <m/>
    <m/>
    <x v="1"/>
    <x v="40"/>
  </r>
  <r>
    <n v="4000"/>
    <n v="4306.1099999999997"/>
    <x v="0"/>
    <x v="0"/>
    <s v="USD"/>
    <n v="1402594090"/>
    <n v="1400002090"/>
    <b v="0"/>
    <n v="58"/>
    <b v="1"/>
    <s v="theater/musical"/>
    <m/>
    <m/>
    <x v="1"/>
    <x v="40"/>
  </r>
  <r>
    <n v="1100"/>
    <n v="1100"/>
    <x v="0"/>
    <x v="0"/>
    <s v="USD"/>
    <n v="1460730079"/>
    <n v="1458138079"/>
    <b v="0"/>
    <n v="15"/>
    <b v="1"/>
    <s v="theater/musical"/>
    <m/>
    <m/>
    <x v="1"/>
    <x v="40"/>
  </r>
  <r>
    <n v="2000"/>
    <n v="2000"/>
    <x v="0"/>
    <x v="1"/>
    <s v="GBP"/>
    <n v="1434234010"/>
    <n v="1431642010"/>
    <b v="0"/>
    <n v="20"/>
    <b v="1"/>
    <s v="theater/musical"/>
    <m/>
    <m/>
    <x v="1"/>
    <x v="40"/>
  </r>
  <r>
    <n v="1000"/>
    <n v="1460"/>
    <x v="0"/>
    <x v="0"/>
    <s v="USD"/>
    <n v="1463529600"/>
    <n v="1462307652"/>
    <b v="0"/>
    <n v="38"/>
    <b v="1"/>
    <s v="theater/musical"/>
    <m/>
    <m/>
    <x v="1"/>
    <x v="40"/>
  </r>
  <r>
    <n v="5000"/>
    <n v="5510"/>
    <x v="0"/>
    <x v="0"/>
    <s v="USD"/>
    <n v="1480399200"/>
    <n v="1478616506"/>
    <b v="0"/>
    <n v="33"/>
    <b v="1"/>
    <s v="theater/musical"/>
    <m/>
    <m/>
    <x v="1"/>
    <x v="40"/>
  </r>
  <r>
    <n v="5000"/>
    <n v="5410"/>
    <x v="0"/>
    <x v="0"/>
    <s v="USD"/>
    <n v="1479175680"/>
    <n v="1476317247"/>
    <b v="0"/>
    <n v="57"/>
    <b v="1"/>
    <s v="theater/musical"/>
    <m/>
    <m/>
    <x v="1"/>
    <x v="40"/>
  </r>
  <r>
    <n v="2500"/>
    <n v="2500"/>
    <x v="0"/>
    <x v="5"/>
    <s v="CAD"/>
    <n v="1428606055"/>
    <n v="1427223655"/>
    <b v="0"/>
    <n v="25"/>
    <b v="1"/>
    <s v="theater/musical"/>
    <m/>
    <m/>
    <x v="1"/>
    <x v="40"/>
  </r>
  <r>
    <n v="2000"/>
    <n v="2005"/>
    <x v="0"/>
    <x v="0"/>
    <s v="USD"/>
    <n v="1428552000"/>
    <n v="1426199843"/>
    <b v="0"/>
    <n v="14"/>
    <b v="1"/>
    <s v="theater/musical"/>
    <m/>
    <m/>
    <x v="1"/>
    <x v="40"/>
  </r>
  <r>
    <n v="8000"/>
    <n v="8537"/>
    <x v="0"/>
    <x v="0"/>
    <s v="USD"/>
    <n v="1406854800"/>
    <n v="1403599778"/>
    <b v="0"/>
    <n v="94"/>
    <b v="1"/>
    <s v="theater/musical"/>
    <m/>
    <m/>
    <x v="1"/>
    <x v="40"/>
  </r>
  <r>
    <n v="2000"/>
    <n v="2864"/>
    <x v="0"/>
    <x v="0"/>
    <s v="USD"/>
    <n v="1411790400"/>
    <n v="1409884821"/>
    <b v="0"/>
    <n v="59"/>
    <b v="1"/>
    <s v="theater/musical"/>
    <m/>
    <m/>
    <x v="1"/>
    <x v="40"/>
  </r>
  <r>
    <n v="2400"/>
    <n v="2521"/>
    <x v="0"/>
    <x v="0"/>
    <s v="USD"/>
    <n v="1423942780"/>
    <n v="1418758780"/>
    <b v="0"/>
    <n v="36"/>
    <b v="1"/>
    <s v="theater/musical"/>
    <m/>
    <m/>
    <x v="1"/>
    <x v="40"/>
  </r>
  <r>
    <n v="15000"/>
    <n v="15597"/>
    <x v="0"/>
    <x v="0"/>
    <s v="USD"/>
    <n v="1459010340"/>
    <n v="1456421940"/>
    <b v="0"/>
    <n v="115"/>
    <b v="1"/>
    <s v="theater/musical"/>
    <m/>
    <m/>
    <x v="1"/>
    <x v="40"/>
  </r>
  <r>
    <n v="2500"/>
    <n v="3000"/>
    <x v="0"/>
    <x v="0"/>
    <s v="USD"/>
    <n v="1436817960"/>
    <n v="1433999785"/>
    <b v="0"/>
    <n v="30"/>
    <b v="1"/>
    <s v="theater/musical"/>
    <m/>
    <m/>
    <x v="1"/>
    <x v="40"/>
  </r>
  <r>
    <n v="4500"/>
    <n v="4935"/>
    <x v="0"/>
    <x v="0"/>
    <s v="USD"/>
    <n v="1410210685"/>
    <n v="1408050685"/>
    <b v="0"/>
    <n v="52"/>
    <b v="1"/>
    <s v="theater/musical"/>
    <m/>
    <m/>
    <x v="1"/>
    <x v="40"/>
  </r>
  <r>
    <n v="2000"/>
    <n v="2035"/>
    <x v="0"/>
    <x v="1"/>
    <s v="GBP"/>
    <n v="1469401200"/>
    <n v="1466887297"/>
    <b v="0"/>
    <n v="27"/>
    <b v="1"/>
    <s v="theater/musical"/>
    <m/>
    <m/>
    <x v="1"/>
    <x v="40"/>
  </r>
  <r>
    <n v="1200"/>
    <n v="1547"/>
    <x v="0"/>
    <x v="0"/>
    <s v="USD"/>
    <n v="1458057600"/>
    <n v="1455938520"/>
    <b v="0"/>
    <n v="24"/>
    <b v="1"/>
    <s v="theater/musical"/>
    <m/>
    <m/>
    <x v="1"/>
    <x v="40"/>
  </r>
  <r>
    <n v="1000"/>
    <n v="1150"/>
    <x v="0"/>
    <x v="5"/>
    <s v="CAD"/>
    <n v="1468193532"/>
    <n v="1465601532"/>
    <b v="0"/>
    <n v="10"/>
    <b v="1"/>
    <s v="theater/musical"/>
    <m/>
    <m/>
    <x v="1"/>
    <x v="40"/>
  </r>
  <r>
    <n v="2000"/>
    <n v="3015"/>
    <x v="0"/>
    <x v="1"/>
    <s v="GBP"/>
    <n v="1470132180"/>
    <n v="1467040769"/>
    <b v="0"/>
    <n v="30"/>
    <b v="1"/>
    <s v="theater/musical"/>
    <m/>
    <m/>
    <x v="1"/>
    <x v="40"/>
  </r>
  <r>
    <n v="6000"/>
    <n v="6658"/>
    <x v="0"/>
    <x v="0"/>
    <s v="USD"/>
    <n v="1464310475"/>
    <n v="1461718475"/>
    <b v="0"/>
    <n v="71"/>
    <b v="1"/>
    <s v="theater/musical"/>
    <m/>
    <m/>
    <x v="1"/>
    <x v="40"/>
  </r>
  <r>
    <n v="350"/>
    <n v="351"/>
    <x v="0"/>
    <x v="0"/>
    <s v="USD"/>
    <n v="1436587140"/>
    <n v="1434113406"/>
    <b v="0"/>
    <n v="10"/>
    <b v="1"/>
    <s v="theater/musical"/>
    <m/>
    <m/>
    <x v="1"/>
    <x v="40"/>
  </r>
  <r>
    <n v="75000"/>
    <n v="500"/>
    <x v="2"/>
    <x v="0"/>
    <s v="USD"/>
    <n v="1450887480"/>
    <n v="1448469719"/>
    <b v="0"/>
    <n v="1"/>
    <b v="0"/>
    <s v="theater/musical"/>
    <m/>
    <m/>
    <x v="1"/>
    <x v="40"/>
  </r>
  <r>
    <n v="3550"/>
    <n v="116"/>
    <x v="2"/>
    <x v="1"/>
    <s v="GBP"/>
    <n v="1434395418"/>
    <n v="1431630618"/>
    <b v="0"/>
    <n v="4"/>
    <b v="0"/>
    <s v="theater/musical"/>
    <m/>
    <m/>
    <x v="1"/>
    <x v="40"/>
  </r>
  <r>
    <n v="15000"/>
    <n v="0"/>
    <x v="2"/>
    <x v="0"/>
    <s v="USD"/>
    <n v="1479834023"/>
    <n v="1477238423"/>
    <b v="0"/>
    <n v="0"/>
    <b v="0"/>
    <s v="theater/musical"/>
    <m/>
    <m/>
    <x v="1"/>
    <x v="40"/>
  </r>
  <r>
    <n v="1500"/>
    <n v="0"/>
    <x v="2"/>
    <x v="0"/>
    <s v="USD"/>
    <n v="1404664592"/>
    <n v="1399480592"/>
    <b v="0"/>
    <n v="0"/>
    <b v="0"/>
    <s v="theater/musical"/>
    <m/>
    <m/>
    <x v="1"/>
    <x v="40"/>
  </r>
  <r>
    <n v="12500"/>
    <n v="35"/>
    <x v="2"/>
    <x v="0"/>
    <s v="USD"/>
    <n v="1436957022"/>
    <n v="1434365022"/>
    <b v="0"/>
    <n v="2"/>
    <b v="0"/>
    <s v="theater/musical"/>
    <m/>
    <m/>
    <x v="1"/>
    <x v="40"/>
  </r>
  <r>
    <n v="7000"/>
    <n v="4176"/>
    <x v="2"/>
    <x v="0"/>
    <s v="USD"/>
    <n v="1418769129"/>
    <n v="1416954729"/>
    <b v="0"/>
    <n v="24"/>
    <b v="0"/>
    <s v="theater/musical"/>
    <m/>
    <m/>
    <x v="1"/>
    <x v="40"/>
  </r>
  <r>
    <n v="5000"/>
    <n v="50"/>
    <x v="2"/>
    <x v="1"/>
    <s v="GBP"/>
    <n v="1433685354"/>
    <n v="1431093354"/>
    <b v="0"/>
    <n v="1"/>
    <b v="0"/>
    <s v="theater/musical"/>
    <m/>
    <m/>
    <x v="1"/>
    <x v="40"/>
  </r>
  <r>
    <n v="600"/>
    <n v="10"/>
    <x v="2"/>
    <x v="1"/>
    <s v="GBP"/>
    <n v="1440801000"/>
    <n v="1437042490"/>
    <b v="0"/>
    <n v="2"/>
    <b v="0"/>
    <s v="theater/musical"/>
    <m/>
    <m/>
    <x v="1"/>
    <x v="40"/>
  </r>
  <r>
    <n v="22500"/>
    <n v="1"/>
    <x v="2"/>
    <x v="0"/>
    <s v="USD"/>
    <n v="1484354556"/>
    <n v="1479170556"/>
    <b v="0"/>
    <n v="1"/>
    <b v="0"/>
    <s v="theater/musical"/>
    <m/>
    <m/>
    <x v="1"/>
    <x v="40"/>
  </r>
  <r>
    <n v="6000"/>
    <n v="5380"/>
    <x v="2"/>
    <x v="0"/>
    <s v="USD"/>
    <n v="1429564165"/>
    <n v="1426972165"/>
    <b v="0"/>
    <n v="37"/>
    <b v="0"/>
    <s v="theater/musical"/>
    <m/>
    <m/>
    <x v="1"/>
    <x v="40"/>
  </r>
  <r>
    <n v="70000"/>
    <n v="1025"/>
    <x v="2"/>
    <x v="0"/>
    <s v="USD"/>
    <n v="1407691248"/>
    <n v="1405099248"/>
    <b v="0"/>
    <n v="5"/>
    <b v="0"/>
    <s v="theater/musical"/>
    <m/>
    <m/>
    <x v="1"/>
    <x v="40"/>
  </r>
  <r>
    <n v="10000"/>
    <n v="402"/>
    <x v="2"/>
    <x v="0"/>
    <s v="USD"/>
    <n v="1457734843"/>
    <n v="1455142843"/>
    <b v="0"/>
    <n v="4"/>
    <b v="0"/>
    <s v="theater/musical"/>
    <m/>
    <m/>
    <x v="1"/>
    <x v="40"/>
  </r>
  <r>
    <n v="22000"/>
    <n v="881"/>
    <x v="2"/>
    <x v="0"/>
    <s v="USD"/>
    <n v="1420952340"/>
    <n v="1418146883"/>
    <b v="0"/>
    <n v="16"/>
    <b v="0"/>
    <s v="theater/musical"/>
    <m/>
    <m/>
    <x v="1"/>
    <x v="40"/>
  </r>
  <r>
    <n v="5000"/>
    <n v="426"/>
    <x v="2"/>
    <x v="0"/>
    <s v="USD"/>
    <n v="1420215216"/>
    <n v="1417536816"/>
    <b v="0"/>
    <n v="9"/>
    <b v="0"/>
    <s v="theater/musical"/>
    <m/>
    <m/>
    <x v="1"/>
    <x v="40"/>
  </r>
  <r>
    <n v="3000"/>
    <n v="0"/>
    <x v="2"/>
    <x v="0"/>
    <s v="USD"/>
    <n v="1445482906"/>
    <n v="1442890906"/>
    <b v="0"/>
    <n v="0"/>
    <b v="0"/>
    <s v="theater/musical"/>
    <m/>
    <m/>
    <x v="1"/>
    <x v="40"/>
  </r>
  <r>
    <n v="12000"/>
    <n v="2358"/>
    <x v="2"/>
    <x v="0"/>
    <s v="USD"/>
    <n v="1457133568"/>
    <n v="1454541568"/>
    <b v="0"/>
    <n v="40"/>
    <b v="0"/>
    <s v="theater/musical"/>
    <m/>
    <m/>
    <x v="1"/>
    <x v="40"/>
  </r>
  <r>
    <n v="8000"/>
    <n v="0"/>
    <x v="2"/>
    <x v="0"/>
    <s v="USD"/>
    <n v="1469948400"/>
    <n v="1465172024"/>
    <b v="0"/>
    <n v="0"/>
    <b v="0"/>
    <s v="theater/musical"/>
    <m/>
    <m/>
    <x v="1"/>
    <x v="40"/>
  </r>
  <r>
    <n v="150000"/>
    <n v="3"/>
    <x v="2"/>
    <x v="0"/>
    <s v="USD"/>
    <n v="1411852640"/>
    <n v="1406668640"/>
    <b v="0"/>
    <n v="2"/>
    <b v="0"/>
    <s v="theater/musical"/>
    <m/>
    <m/>
    <x v="1"/>
    <x v="40"/>
  </r>
  <r>
    <n v="7500"/>
    <n v="5"/>
    <x v="2"/>
    <x v="2"/>
    <s v="AUD"/>
    <n v="1404022381"/>
    <n v="1402294381"/>
    <b v="0"/>
    <n v="1"/>
    <b v="0"/>
    <s v="theater/musical"/>
    <m/>
    <m/>
    <x v="1"/>
    <x v="40"/>
  </r>
  <r>
    <n v="1500"/>
    <n v="455"/>
    <x v="2"/>
    <x v="0"/>
    <s v="USD"/>
    <n v="1428097739"/>
    <n v="1427492939"/>
    <b v="0"/>
    <n v="9"/>
    <b v="0"/>
    <s v="theater/musical"/>
    <m/>
    <m/>
    <x v="1"/>
    <x v="40"/>
  </r>
  <r>
    <n v="1000"/>
    <n v="1000"/>
    <x v="0"/>
    <x v="1"/>
    <s v="GBP"/>
    <n v="1429955619"/>
    <n v="1424775219"/>
    <b v="0"/>
    <n v="24"/>
    <b v="1"/>
    <s v="theater/plays"/>
    <m/>
    <m/>
    <x v="1"/>
    <x v="6"/>
  </r>
  <r>
    <n v="2000"/>
    <n v="2025"/>
    <x v="0"/>
    <x v="1"/>
    <s v="GBP"/>
    <n v="1406761200"/>
    <n v="1402403907"/>
    <b v="0"/>
    <n v="38"/>
    <b v="1"/>
    <s v="theater/plays"/>
    <m/>
    <m/>
    <x v="1"/>
    <x v="6"/>
  </r>
  <r>
    <n v="1500"/>
    <n v="1826"/>
    <x v="0"/>
    <x v="0"/>
    <s v="USD"/>
    <n v="1426965758"/>
    <n v="1424377358"/>
    <b v="0"/>
    <n v="26"/>
    <b v="1"/>
    <s v="theater/plays"/>
    <m/>
    <m/>
    <x v="1"/>
    <x v="6"/>
  </r>
  <r>
    <n v="250"/>
    <n v="825"/>
    <x v="0"/>
    <x v="1"/>
    <s v="GBP"/>
    <n v="1464692400"/>
    <n v="1461769373"/>
    <b v="0"/>
    <n v="19"/>
    <b v="1"/>
    <s v="theater/plays"/>
    <m/>
    <m/>
    <x v="1"/>
    <x v="6"/>
  </r>
  <r>
    <n v="2000"/>
    <n v="2191"/>
    <x v="0"/>
    <x v="5"/>
    <s v="CAD"/>
    <n v="1433131140"/>
    <n v="1429120908"/>
    <b v="0"/>
    <n v="11"/>
    <b v="1"/>
    <s v="theater/plays"/>
    <m/>
    <m/>
    <x v="1"/>
    <x v="6"/>
  </r>
  <r>
    <n v="2100"/>
    <n v="2119.9899999999998"/>
    <x v="0"/>
    <x v="0"/>
    <s v="USD"/>
    <n v="1465940580"/>
    <n v="1462603021"/>
    <b v="0"/>
    <n v="27"/>
    <b v="1"/>
    <s v="theater/plays"/>
    <m/>
    <m/>
    <x v="1"/>
    <x v="6"/>
  </r>
  <r>
    <n v="1500"/>
    <n v="2102"/>
    <x v="0"/>
    <x v="0"/>
    <s v="USD"/>
    <n v="1427860740"/>
    <n v="1424727712"/>
    <b v="0"/>
    <n v="34"/>
    <b v="1"/>
    <s v="theater/plays"/>
    <m/>
    <m/>
    <x v="1"/>
    <x v="6"/>
  </r>
  <r>
    <n v="1000"/>
    <n v="1000.01"/>
    <x v="0"/>
    <x v="1"/>
    <s v="GBP"/>
    <n v="1440111600"/>
    <n v="1437545657"/>
    <b v="0"/>
    <n v="20"/>
    <b v="1"/>
    <s v="theater/plays"/>
    <m/>
    <m/>
    <x v="1"/>
    <x v="6"/>
  </r>
  <r>
    <n v="1500"/>
    <n v="1788.57"/>
    <x v="0"/>
    <x v="0"/>
    <s v="USD"/>
    <n v="1405614823"/>
    <n v="1403022823"/>
    <b v="0"/>
    <n v="37"/>
    <b v="1"/>
    <s v="theater/plays"/>
    <m/>
    <m/>
    <x v="1"/>
    <x v="6"/>
  </r>
  <r>
    <n v="2000"/>
    <n v="2145"/>
    <x v="0"/>
    <x v="0"/>
    <s v="USD"/>
    <n v="1445659140"/>
    <n v="1444236216"/>
    <b v="0"/>
    <n v="20"/>
    <b v="1"/>
    <s v="theater/plays"/>
    <m/>
    <m/>
    <x v="1"/>
    <x v="6"/>
  </r>
  <r>
    <n v="250"/>
    <n v="570"/>
    <x v="0"/>
    <x v="0"/>
    <s v="USD"/>
    <n v="1426187582"/>
    <n v="1423599182"/>
    <b v="0"/>
    <n v="10"/>
    <b v="1"/>
    <s v="theater/plays"/>
    <m/>
    <m/>
    <x v="1"/>
    <x v="6"/>
  </r>
  <r>
    <n v="1000"/>
    <n v="1064"/>
    <x v="0"/>
    <x v="0"/>
    <s v="USD"/>
    <n v="1437166920"/>
    <n v="1435554104"/>
    <b v="0"/>
    <n v="26"/>
    <b v="1"/>
    <s v="theater/plays"/>
    <m/>
    <m/>
    <x v="1"/>
    <x v="6"/>
  </r>
  <r>
    <n v="300"/>
    <n v="430"/>
    <x v="0"/>
    <x v="1"/>
    <s v="GBP"/>
    <n v="1436110717"/>
    <n v="1433518717"/>
    <b v="0"/>
    <n v="20"/>
    <b v="1"/>
    <s v="theater/plays"/>
    <m/>
    <m/>
    <x v="1"/>
    <x v="6"/>
  </r>
  <r>
    <n v="3500"/>
    <n v="3659"/>
    <x v="0"/>
    <x v="0"/>
    <s v="USD"/>
    <n v="1451881207"/>
    <n v="1449116407"/>
    <b v="0"/>
    <n v="46"/>
    <b v="1"/>
    <s v="theater/plays"/>
    <m/>
    <m/>
    <x v="1"/>
    <x v="6"/>
  </r>
  <r>
    <n v="5000"/>
    <n v="5501"/>
    <x v="0"/>
    <x v="12"/>
    <s v="EUR"/>
    <n v="1453244340"/>
    <n v="1448136417"/>
    <b v="0"/>
    <n v="76"/>
    <b v="1"/>
    <s v="theater/plays"/>
    <m/>
    <m/>
    <x v="1"/>
    <x v="6"/>
  </r>
  <r>
    <n v="2500"/>
    <n v="2650"/>
    <x v="0"/>
    <x v="0"/>
    <s v="USD"/>
    <n v="1437364740"/>
    <n v="1434405044"/>
    <b v="0"/>
    <n v="41"/>
    <b v="1"/>
    <s v="theater/plays"/>
    <m/>
    <m/>
    <x v="1"/>
    <x v="6"/>
  </r>
  <r>
    <n v="250"/>
    <n v="270"/>
    <x v="0"/>
    <x v="1"/>
    <s v="GBP"/>
    <n v="1470058860"/>
    <n v="1469026903"/>
    <b v="0"/>
    <n v="7"/>
    <b v="1"/>
    <s v="theater/plays"/>
    <m/>
    <m/>
    <x v="1"/>
    <x v="6"/>
  </r>
  <r>
    <n v="5000"/>
    <n v="5271"/>
    <x v="0"/>
    <x v="0"/>
    <s v="USD"/>
    <n v="1434505214"/>
    <n v="1432690814"/>
    <b v="0"/>
    <n v="49"/>
    <b v="1"/>
    <s v="theater/plays"/>
    <m/>
    <m/>
    <x v="1"/>
    <x v="6"/>
  </r>
  <r>
    <n v="600"/>
    <n v="715"/>
    <x v="0"/>
    <x v="1"/>
    <s v="GBP"/>
    <n v="1430993394"/>
    <n v="1428401394"/>
    <b v="0"/>
    <n v="26"/>
    <b v="1"/>
    <s v="theater/plays"/>
    <m/>
    <m/>
    <x v="1"/>
    <x v="6"/>
  </r>
  <r>
    <n v="3000"/>
    <n v="4580"/>
    <x v="0"/>
    <x v="1"/>
    <s v="GBP"/>
    <n v="1427414400"/>
    <n v="1422656201"/>
    <b v="0"/>
    <n v="65"/>
    <b v="1"/>
    <s v="theater/plays"/>
    <m/>
    <m/>
    <x v="1"/>
    <x v="6"/>
  </r>
  <r>
    <n v="5000"/>
    <n v="5000"/>
    <x v="0"/>
    <x v="0"/>
    <s v="USD"/>
    <n v="1420033187"/>
    <n v="1414845587"/>
    <b v="0"/>
    <n v="28"/>
    <b v="1"/>
    <s v="theater/plays"/>
    <m/>
    <m/>
    <x v="1"/>
    <x v="6"/>
  </r>
  <r>
    <n v="500"/>
    <n v="501"/>
    <x v="0"/>
    <x v="0"/>
    <s v="USD"/>
    <n v="1472676371"/>
    <n v="1470948371"/>
    <b v="0"/>
    <n v="8"/>
    <b v="1"/>
    <s v="theater/plays"/>
    <m/>
    <m/>
    <x v="1"/>
    <x v="6"/>
  </r>
  <r>
    <n v="100"/>
    <n v="225"/>
    <x v="0"/>
    <x v="0"/>
    <s v="USD"/>
    <n v="1464371211"/>
    <n v="1463161611"/>
    <b v="0"/>
    <n v="3"/>
    <b v="1"/>
    <s v="theater/plays"/>
    <m/>
    <m/>
    <x v="1"/>
    <x v="6"/>
  </r>
  <r>
    <n v="500"/>
    <n v="530.11"/>
    <x v="0"/>
    <x v="0"/>
    <s v="USD"/>
    <n v="1415222545"/>
    <n v="1413404545"/>
    <b v="0"/>
    <n v="9"/>
    <b v="1"/>
    <s v="theater/plays"/>
    <m/>
    <m/>
    <x v="1"/>
    <x v="6"/>
  </r>
  <r>
    <n v="1200"/>
    <n v="1256"/>
    <x v="0"/>
    <x v="0"/>
    <s v="USD"/>
    <n v="1455936335"/>
    <n v="1452048335"/>
    <b v="0"/>
    <n v="9"/>
    <b v="1"/>
    <s v="theater/plays"/>
    <m/>
    <m/>
    <x v="1"/>
    <x v="6"/>
  </r>
  <r>
    <n v="1200"/>
    <n v="1400"/>
    <x v="0"/>
    <x v="5"/>
    <s v="CAD"/>
    <n v="1417460940"/>
    <n v="1416516972"/>
    <b v="0"/>
    <n v="20"/>
    <b v="1"/>
    <s v="theater/plays"/>
    <m/>
    <m/>
    <x v="1"/>
    <x v="6"/>
  </r>
  <r>
    <n v="3000"/>
    <n v="3271"/>
    <x v="0"/>
    <x v="1"/>
    <s v="GBP"/>
    <n v="1434624067"/>
    <n v="1432032067"/>
    <b v="0"/>
    <n v="57"/>
    <b v="1"/>
    <s v="theater/plays"/>
    <m/>
    <m/>
    <x v="1"/>
    <x v="6"/>
  </r>
  <r>
    <n v="200"/>
    <n v="320"/>
    <x v="0"/>
    <x v="1"/>
    <s v="GBP"/>
    <n v="1461278208"/>
    <n v="1459463808"/>
    <b v="0"/>
    <n v="8"/>
    <b v="1"/>
    <s v="theater/plays"/>
    <m/>
    <m/>
    <x v="1"/>
    <x v="6"/>
  </r>
  <r>
    <n v="800"/>
    <n v="900"/>
    <x v="0"/>
    <x v="0"/>
    <s v="USD"/>
    <n v="1470197340"/>
    <n v="1467497652"/>
    <b v="0"/>
    <n v="14"/>
    <b v="1"/>
    <s v="theater/plays"/>
    <m/>
    <m/>
    <x v="1"/>
    <x v="6"/>
  </r>
  <r>
    <n v="2000"/>
    <n v="2042"/>
    <x v="0"/>
    <x v="1"/>
    <s v="GBP"/>
    <n v="1435947758"/>
    <n v="1432837358"/>
    <b v="0"/>
    <n v="17"/>
    <b v="1"/>
    <s v="theater/plays"/>
    <m/>
    <m/>
    <x v="1"/>
    <x v="6"/>
  </r>
  <r>
    <n v="100000"/>
    <n v="100824"/>
    <x v="0"/>
    <x v="11"/>
    <s v="SEK"/>
    <n v="1432314209"/>
    <n v="1429722209"/>
    <b v="0"/>
    <n v="100"/>
    <b v="1"/>
    <s v="theater/plays"/>
    <m/>
    <m/>
    <x v="1"/>
    <x v="6"/>
  </r>
  <r>
    <n v="2000"/>
    <n v="2025"/>
    <x v="0"/>
    <x v="0"/>
    <s v="USD"/>
    <n v="1438226724"/>
    <n v="1433042724"/>
    <b v="0"/>
    <n v="32"/>
    <b v="1"/>
    <s v="theater/plays"/>
    <m/>
    <m/>
    <x v="1"/>
    <x v="6"/>
  </r>
  <r>
    <n v="1"/>
    <n v="65"/>
    <x v="0"/>
    <x v="1"/>
    <s v="GBP"/>
    <n v="1459180229"/>
    <n v="1457023829"/>
    <b v="0"/>
    <n v="3"/>
    <b v="1"/>
    <s v="theater/plays"/>
    <m/>
    <m/>
    <x v="1"/>
    <x v="6"/>
  </r>
  <r>
    <n v="10000"/>
    <n v="872"/>
    <x v="2"/>
    <x v="0"/>
    <s v="USD"/>
    <n v="1405882287"/>
    <n v="1400698287"/>
    <b v="1"/>
    <n v="34"/>
    <b v="0"/>
    <s v="theater/plays"/>
    <m/>
    <m/>
    <x v="1"/>
    <x v="6"/>
  </r>
  <r>
    <n v="5000"/>
    <n v="1097"/>
    <x v="2"/>
    <x v="1"/>
    <s v="GBP"/>
    <n v="1399809052"/>
    <n v="1397217052"/>
    <b v="1"/>
    <n v="23"/>
    <b v="0"/>
    <s v="theater/plays"/>
    <m/>
    <m/>
    <x v="1"/>
    <x v="6"/>
  </r>
  <r>
    <n v="5000"/>
    <n v="1065"/>
    <x v="2"/>
    <x v="0"/>
    <s v="USD"/>
    <n v="1401587064"/>
    <n v="1399427064"/>
    <b v="1"/>
    <n v="19"/>
    <b v="0"/>
    <s v="theater/plays"/>
    <m/>
    <m/>
    <x v="1"/>
    <x v="6"/>
  </r>
  <r>
    <n v="9800"/>
    <n v="4066"/>
    <x v="2"/>
    <x v="0"/>
    <s v="USD"/>
    <n v="1401778740"/>
    <n v="1399474134"/>
    <b v="1"/>
    <n v="50"/>
    <b v="0"/>
    <s v="theater/plays"/>
    <m/>
    <m/>
    <x v="1"/>
    <x v="6"/>
  </r>
  <r>
    <n v="40000"/>
    <n v="842"/>
    <x v="2"/>
    <x v="0"/>
    <s v="USD"/>
    <n v="1443711774"/>
    <n v="1441119774"/>
    <b v="1"/>
    <n v="12"/>
    <b v="0"/>
    <s v="theater/plays"/>
    <m/>
    <m/>
    <x v="1"/>
    <x v="6"/>
  </r>
  <r>
    <n v="7000"/>
    <n v="189"/>
    <x v="2"/>
    <x v="0"/>
    <s v="USD"/>
    <n v="1412405940"/>
    <n v="1409721542"/>
    <b v="1"/>
    <n v="8"/>
    <b v="0"/>
    <s v="theater/plays"/>
    <m/>
    <m/>
    <x v="1"/>
    <x v="6"/>
  </r>
  <r>
    <n v="10500"/>
    <n v="1697"/>
    <x v="2"/>
    <x v="0"/>
    <s v="USD"/>
    <n v="1437283391"/>
    <n v="1433395391"/>
    <b v="1"/>
    <n v="9"/>
    <b v="0"/>
    <s v="theater/plays"/>
    <m/>
    <m/>
    <x v="1"/>
    <x v="6"/>
  </r>
  <r>
    <n v="13000"/>
    <n v="2129"/>
    <x v="2"/>
    <x v="0"/>
    <s v="USD"/>
    <n v="1445196989"/>
    <n v="1442604989"/>
    <b v="1"/>
    <n v="43"/>
    <b v="0"/>
    <s v="theater/plays"/>
    <m/>
    <m/>
    <x v="1"/>
    <x v="6"/>
  </r>
  <r>
    <n v="30000"/>
    <n v="2113"/>
    <x v="2"/>
    <x v="12"/>
    <s v="EUR"/>
    <n v="1434047084"/>
    <n v="1431455084"/>
    <b v="1"/>
    <n v="28"/>
    <b v="0"/>
    <s v="theater/plays"/>
    <m/>
    <m/>
    <x v="1"/>
    <x v="6"/>
  </r>
  <r>
    <n v="1000"/>
    <n v="38"/>
    <x v="2"/>
    <x v="0"/>
    <s v="USD"/>
    <n v="1420081143"/>
    <n v="1417489143"/>
    <b v="1"/>
    <n v="4"/>
    <b v="0"/>
    <s v="theater/plays"/>
    <m/>
    <m/>
    <x v="1"/>
    <x v="6"/>
  </r>
  <r>
    <n v="2500"/>
    <n v="852"/>
    <x v="2"/>
    <x v="1"/>
    <s v="GBP"/>
    <n v="1437129179"/>
    <n v="1434537179"/>
    <b v="1"/>
    <n v="24"/>
    <b v="0"/>
    <s v="theater/plays"/>
    <m/>
    <m/>
    <x v="1"/>
    <x v="6"/>
  </r>
  <r>
    <n v="10000"/>
    <n v="20"/>
    <x v="2"/>
    <x v="0"/>
    <s v="USD"/>
    <n v="1427427276"/>
    <n v="1425270876"/>
    <b v="0"/>
    <n v="2"/>
    <b v="0"/>
    <s v="theater/plays"/>
    <m/>
    <m/>
    <x v="1"/>
    <x v="6"/>
  </r>
  <r>
    <n v="100000"/>
    <n v="26"/>
    <x v="2"/>
    <x v="0"/>
    <s v="USD"/>
    <n v="1409602178"/>
    <n v="1406578178"/>
    <b v="0"/>
    <n v="2"/>
    <b v="0"/>
    <s v="theater/plays"/>
    <m/>
    <m/>
    <x v="1"/>
    <x v="6"/>
  </r>
  <r>
    <n v="11000"/>
    <n v="1788"/>
    <x v="2"/>
    <x v="0"/>
    <s v="USD"/>
    <n v="1431206058"/>
    <n v="1428614058"/>
    <b v="0"/>
    <n v="20"/>
    <b v="0"/>
    <s v="theater/plays"/>
    <m/>
    <m/>
    <x v="1"/>
    <x v="6"/>
  </r>
  <r>
    <n v="1000"/>
    <n v="25"/>
    <x v="2"/>
    <x v="0"/>
    <s v="USD"/>
    <n v="1427408271"/>
    <n v="1424819871"/>
    <b v="0"/>
    <n v="1"/>
    <b v="0"/>
    <s v="theater/plays"/>
    <m/>
    <m/>
    <x v="1"/>
    <x v="6"/>
  </r>
  <r>
    <n v="5000"/>
    <n v="1"/>
    <x v="2"/>
    <x v="0"/>
    <s v="USD"/>
    <n v="1425833403"/>
    <n v="1423245003"/>
    <b v="0"/>
    <n v="1"/>
    <b v="0"/>
    <s v="theater/plays"/>
    <m/>
    <m/>
    <x v="1"/>
    <x v="6"/>
  </r>
  <r>
    <n v="5000"/>
    <n v="260"/>
    <x v="2"/>
    <x v="0"/>
    <s v="USD"/>
    <n v="1406913120"/>
    <n v="1404927690"/>
    <b v="0"/>
    <n v="4"/>
    <b v="0"/>
    <s v="theater/plays"/>
    <m/>
    <m/>
    <x v="1"/>
    <x v="6"/>
  </r>
  <r>
    <n v="500"/>
    <n v="10"/>
    <x v="2"/>
    <x v="1"/>
    <s v="GBP"/>
    <n v="1432328400"/>
    <n v="1430734844"/>
    <b v="0"/>
    <n v="1"/>
    <b v="0"/>
    <s v="theater/plays"/>
    <m/>
    <m/>
    <x v="1"/>
    <x v="6"/>
  </r>
  <r>
    <n v="2500"/>
    <n v="1"/>
    <x v="2"/>
    <x v="0"/>
    <s v="USD"/>
    <n v="1403730000"/>
    <n v="1401485207"/>
    <b v="0"/>
    <n v="1"/>
    <b v="0"/>
    <s v="theater/plays"/>
    <m/>
    <m/>
    <x v="1"/>
    <x v="6"/>
  </r>
  <r>
    <n v="6000"/>
    <n v="1060"/>
    <x v="2"/>
    <x v="0"/>
    <s v="USD"/>
    <n v="1407858710"/>
    <n v="1405266710"/>
    <b v="0"/>
    <n v="13"/>
    <b v="0"/>
    <s v="theater/plays"/>
    <m/>
    <m/>
    <x v="1"/>
    <x v="6"/>
  </r>
  <r>
    <n v="2000"/>
    <n v="100"/>
    <x v="2"/>
    <x v="0"/>
    <s v="USD"/>
    <n v="1415828820"/>
    <n v="1412258977"/>
    <b v="0"/>
    <n v="1"/>
    <b v="0"/>
    <s v="theater/plays"/>
    <m/>
    <m/>
    <x v="1"/>
    <x v="6"/>
  </r>
  <r>
    <n v="7500"/>
    <n v="1"/>
    <x v="2"/>
    <x v="0"/>
    <s v="USD"/>
    <n v="1473699540"/>
    <n v="1472451356"/>
    <b v="0"/>
    <n v="1"/>
    <b v="0"/>
    <s v="theater/plays"/>
    <m/>
    <m/>
    <x v="1"/>
    <x v="6"/>
  </r>
  <r>
    <n v="6000"/>
    <n v="0"/>
    <x v="2"/>
    <x v="0"/>
    <s v="USD"/>
    <n v="1446739905"/>
    <n v="1441552305"/>
    <b v="0"/>
    <n v="0"/>
    <b v="0"/>
    <s v="theater/plays"/>
    <m/>
    <m/>
    <x v="1"/>
    <x v="6"/>
  </r>
  <r>
    <n v="5000"/>
    <n v="60"/>
    <x v="2"/>
    <x v="0"/>
    <s v="USD"/>
    <n v="1447799054"/>
    <n v="1445203454"/>
    <b v="0"/>
    <n v="3"/>
    <b v="0"/>
    <s v="theater/plays"/>
    <m/>
    <m/>
    <x v="1"/>
    <x v="6"/>
  </r>
  <r>
    <n v="2413"/>
    <n v="650"/>
    <x v="2"/>
    <x v="5"/>
    <s v="CAD"/>
    <n v="1409376600"/>
    <n v="1405957098"/>
    <b v="0"/>
    <n v="14"/>
    <b v="0"/>
    <s v="theater/plays"/>
    <m/>
    <m/>
    <x v="1"/>
    <x v="6"/>
  </r>
  <r>
    <n v="2000"/>
    <n v="11"/>
    <x v="2"/>
    <x v="0"/>
    <s v="USD"/>
    <n v="1458703740"/>
    <n v="1454453021"/>
    <b v="0"/>
    <n v="2"/>
    <b v="0"/>
    <s v="theater/plays"/>
    <m/>
    <m/>
    <x v="1"/>
    <x v="6"/>
  </r>
  <r>
    <n v="2000"/>
    <n v="251"/>
    <x v="2"/>
    <x v="0"/>
    <s v="USD"/>
    <n v="1466278339"/>
    <n v="1463686339"/>
    <b v="0"/>
    <n v="5"/>
    <b v="0"/>
    <s v="theater/plays"/>
    <m/>
    <m/>
    <x v="1"/>
    <x v="6"/>
  </r>
  <r>
    <n v="5000"/>
    <n v="10"/>
    <x v="1"/>
    <x v="1"/>
    <s v="GBP"/>
    <n v="1410191405"/>
    <n v="1408031405"/>
    <b v="0"/>
    <n v="1"/>
    <b v="0"/>
    <s v="theater/musical"/>
    <m/>
    <m/>
    <x v="1"/>
    <x v="40"/>
  </r>
  <r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1500"/>
    <n v="40"/>
    <x v="1"/>
    <x v="0"/>
    <s v="USD"/>
    <n v="1490809450"/>
    <n v="1485629050"/>
    <b v="0"/>
    <n v="3"/>
    <b v="0"/>
    <s v="theater/musical"/>
    <m/>
    <m/>
    <x v="1"/>
    <x v="40"/>
  </r>
  <r>
    <n v="15000"/>
    <n v="0"/>
    <x v="1"/>
    <x v="0"/>
    <s v="USD"/>
    <n v="1439522996"/>
    <n v="1435202996"/>
    <b v="0"/>
    <n v="0"/>
    <b v="0"/>
    <s v="theater/musical"/>
    <m/>
    <m/>
    <x v="1"/>
    <x v="40"/>
  </r>
  <r>
    <n v="5500"/>
    <n v="0"/>
    <x v="1"/>
    <x v="0"/>
    <s v="USD"/>
    <n v="1444322535"/>
    <n v="1441730535"/>
    <b v="0"/>
    <n v="0"/>
    <b v="0"/>
    <s v="theater/musical"/>
    <m/>
    <m/>
    <x v="1"/>
    <x v="40"/>
  </r>
  <r>
    <n v="620"/>
    <n v="0"/>
    <x v="1"/>
    <x v="4"/>
    <s v="NZD"/>
    <n v="1422061200"/>
    <n v="1420244622"/>
    <b v="0"/>
    <n v="0"/>
    <b v="0"/>
    <s v="theater/musical"/>
    <m/>
    <m/>
    <x v="1"/>
    <x v="40"/>
  </r>
  <r>
    <n v="30000"/>
    <n v="0"/>
    <x v="1"/>
    <x v="8"/>
    <s v="DKK"/>
    <n v="1472896800"/>
    <n v="1472804365"/>
    <b v="0"/>
    <n v="0"/>
    <b v="0"/>
    <s v="theater/musical"/>
    <m/>
    <m/>
    <x v="1"/>
    <x v="40"/>
  </r>
  <r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18000"/>
    <n v="10"/>
    <x v="1"/>
    <x v="0"/>
    <s v="USD"/>
    <n v="1435636740"/>
    <n v="1433014746"/>
    <b v="0"/>
    <n v="1"/>
    <b v="0"/>
    <s v="theater/musical"/>
    <m/>
    <m/>
    <x v="1"/>
    <x v="40"/>
  </r>
  <r>
    <n v="15000"/>
    <n v="0"/>
    <x v="1"/>
    <x v="1"/>
    <s v="GBP"/>
    <n v="1422218396"/>
    <n v="1419626396"/>
    <b v="0"/>
    <n v="0"/>
    <b v="0"/>
    <s v="theater/musical"/>
    <m/>
    <m/>
    <x v="1"/>
    <x v="40"/>
  </r>
  <r>
    <n v="7500"/>
    <n v="980"/>
    <x v="1"/>
    <x v="1"/>
    <s v="GBP"/>
    <n v="1406761200"/>
    <n v="1403724820"/>
    <b v="0"/>
    <n v="17"/>
    <b v="0"/>
    <s v="theater/musical"/>
    <m/>
    <m/>
    <x v="1"/>
    <x v="40"/>
  </r>
  <r>
    <n v="500"/>
    <n v="25"/>
    <x v="1"/>
    <x v="0"/>
    <s v="USD"/>
    <n v="1487550399"/>
    <n v="1484958399"/>
    <b v="0"/>
    <n v="1"/>
    <b v="0"/>
    <s v="theater/musical"/>
    <m/>
    <m/>
    <x v="1"/>
    <x v="40"/>
  </r>
  <r>
    <n v="30000"/>
    <n v="0"/>
    <x v="1"/>
    <x v="2"/>
    <s v="AUD"/>
    <n v="1454281380"/>
    <n v="1451950570"/>
    <b v="0"/>
    <n v="0"/>
    <b v="0"/>
    <s v="theater/musical"/>
    <m/>
    <m/>
    <x v="1"/>
    <x v="40"/>
  </r>
  <r>
    <n v="15000"/>
    <n v="0"/>
    <x v="1"/>
    <x v="1"/>
    <s v="GBP"/>
    <n v="1409668069"/>
    <n v="1407076069"/>
    <b v="0"/>
    <n v="0"/>
    <b v="0"/>
    <s v="theater/musical"/>
    <m/>
    <m/>
    <x v="1"/>
    <x v="40"/>
  </r>
  <r>
    <n v="10000"/>
    <n v="0"/>
    <x v="1"/>
    <x v="0"/>
    <s v="USD"/>
    <n v="1427479192"/>
    <n v="1425322792"/>
    <b v="0"/>
    <n v="0"/>
    <b v="0"/>
    <s v="theater/musical"/>
    <m/>
    <m/>
    <x v="1"/>
    <x v="40"/>
  </r>
  <r>
    <n v="375000"/>
    <n v="0"/>
    <x v="1"/>
    <x v="0"/>
    <s v="USD"/>
    <n v="1462834191"/>
    <n v="1460242191"/>
    <b v="0"/>
    <n v="0"/>
    <b v="0"/>
    <s v="theater/musical"/>
    <m/>
    <m/>
    <x v="1"/>
    <x v="40"/>
  </r>
  <r>
    <n v="10000"/>
    <n v="0"/>
    <x v="1"/>
    <x v="2"/>
    <s v="AUD"/>
    <n v="1418275702"/>
    <n v="1415683702"/>
    <b v="0"/>
    <n v="0"/>
    <b v="0"/>
    <s v="theater/musical"/>
    <m/>
    <m/>
    <x v="1"/>
    <x v="40"/>
  </r>
  <r>
    <n v="2000"/>
    <n v="35"/>
    <x v="1"/>
    <x v="0"/>
    <s v="USD"/>
    <n v="1430517600"/>
    <n v="1426538129"/>
    <b v="0"/>
    <n v="2"/>
    <b v="0"/>
    <s v="theater/musical"/>
    <m/>
    <m/>
    <x v="1"/>
    <x v="40"/>
  </r>
  <r>
    <n v="2000"/>
    <n v="542"/>
    <x v="2"/>
    <x v="1"/>
    <s v="GBP"/>
    <n v="1488114358"/>
    <n v="1485522358"/>
    <b v="0"/>
    <n v="14"/>
    <b v="0"/>
    <s v="theater/plays"/>
    <m/>
    <m/>
    <x v="1"/>
    <x v="6"/>
  </r>
  <r>
    <n v="8000"/>
    <n v="118"/>
    <x v="2"/>
    <x v="0"/>
    <s v="USD"/>
    <n v="1420413960"/>
    <n v="1417651630"/>
    <b v="0"/>
    <n v="9"/>
    <b v="0"/>
    <s v="theater/plays"/>
    <m/>
    <m/>
    <x v="1"/>
    <x v="6"/>
  </r>
  <r>
    <n v="15000"/>
    <n v="2524"/>
    <x v="2"/>
    <x v="0"/>
    <s v="USD"/>
    <n v="1439662344"/>
    <n v="1434478344"/>
    <b v="0"/>
    <n v="8"/>
    <b v="0"/>
    <s v="theater/plays"/>
    <m/>
    <m/>
    <x v="1"/>
    <x v="6"/>
  </r>
  <r>
    <n v="800"/>
    <n v="260"/>
    <x v="2"/>
    <x v="0"/>
    <s v="USD"/>
    <n v="1427086740"/>
    <n v="1424488244"/>
    <b v="0"/>
    <n v="7"/>
    <b v="0"/>
    <s v="theater/plays"/>
    <m/>
    <m/>
    <x v="1"/>
    <x v="6"/>
  </r>
  <r>
    <n v="1000"/>
    <n v="0"/>
    <x v="2"/>
    <x v="0"/>
    <s v="USD"/>
    <n v="1408863600"/>
    <n v="1408203557"/>
    <b v="0"/>
    <n v="0"/>
    <b v="0"/>
    <s v="theater/plays"/>
    <m/>
    <m/>
    <x v="1"/>
    <x v="6"/>
  </r>
  <r>
    <n v="50000"/>
    <n v="10775"/>
    <x v="2"/>
    <x v="0"/>
    <s v="USD"/>
    <n v="1404194400"/>
    <n v="1400600840"/>
    <b v="0"/>
    <n v="84"/>
    <b v="0"/>
    <s v="theater/plays"/>
    <m/>
    <m/>
    <x v="1"/>
    <x v="6"/>
  </r>
  <r>
    <n v="15000"/>
    <n v="520"/>
    <x v="2"/>
    <x v="0"/>
    <s v="USD"/>
    <n v="1481000340"/>
    <n v="1478386812"/>
    <b v="0"/>
    <n v="11"/>
    <b v="0"/>
    <s v="theater/plays"/>
    <m/>
    <m/>
    <x v="1"/>
    <x v="6"/>
  </r>
  <r>
    <n v="1000"/>
    <n v="50"/>
    <x v="2"/>
    <x v="0"/>
    <s v="USD"/>
    <n v="1425103218"/>
    <n v="1422424818"/>
    <b v="0"/>
    <n v="1"/>
    <b v="0"/>
    <s v="theater/plays"/>
    <m/>
    <m/>
    <x v="1"/>
    <x v="6"/>
  </r>
  <r>
    <n v="1600"/>
    <n v="170"/>
    <x v="2"/>
    <x v="0"/>
    <s v="USD"/>
    <n v="1402979778"/>
    <n v="1401770178"/>
    <b v="0"/>
    <n v="4"/>
    <b v="0"/>
    <s v="theater/plays"/>
    <m/>
    <m/>
    <x v="1"/>
    <x v="6"/>
  </r>
  <r>
    <n v="2500"/>
    <n v="440"/>
    <x v="2"/>
    <x v="4"/>
    <s v="NZD"/>
    <n v="1420750683"/>
    <n v="1418158683"/>
    <b v="0"/>
    <n v="10"/>
    <b v="0"/>
    <s v="theater/plays"/>
    <m/>
    <m/>
    <x v="1"/>
    <x v="6"/>
  </r>
  <r>
    <n v="2500"/>
    <n v="814"/>
    <x v="2"/>
    <x v="1"/>
    <s v="GBP"/>
    <n v="1439827200"/>
    <n v="1436355270"/>
    <b v="0"/>
    <n v="16"/>
    <b v="0"/>
    <s v="theater/plays"/>
    <m/>
    <m/>
    <x v="1"/>
    <x v="6"/>
  </r>
  <r>
    <n v="10000"/>
    <n v="125"/>
    <x v="2"/>
    <x v="0"/>
    <s v="USD"/>
    <n v="1407868561"/>
    <n v="1406140561"/>
    <b v="0"/>
    <n v="2"/>
    <b v="0"/>
    <s v="theater/plays"/>
    <m/>
    <m/>
    <x v="1"/>
    <x v="6"/>
  </r>
  <r>
    <n v="2500"/>
    <n v="135"/>
    <x v="2"/>
    <x v="0"/>
    <s v="USD"/>
    <n v="1433988791"/>
    <n v="1431396791"/>
    <b v="0"/>
    <n v="5"/>
    <b v="0"/>
    <s v="theater/plays"/>
    <m/>
    <m/>
    <x v="1"/>
    <x v="6"/>
  </r>
  <r>
    <n v="3000"/>
    <n v="25"/>
    <x v="2"/>
    <x v="0"/>
    <s v="USD"/>
    <n v="1450554599"/>
    <n v="1447098599"/>
    <b v="0"/>
    <n v="1"/>
    <b v="0"/>
    <s v="theater/plays"/>
    <m/>
    <m/>
    <x v="1"/>
    <x v="6"/>
  </r>
  <r>
    <n v="3000"/>
    <n v="1465"/>
    <x v="2"/>
    <x v="1"/>
    <s v="GBP"/>
    <n v="1479125642"/>
    <n v="1476962042"/>
    <b v="0"/>
    <n v="31"/>
    <b v="0"/>
    <s v="theater/plays"/>
    <m/>
    <m/>
    <x v="1"/>
    <x v="6"/>
  </r>
  <r>
    <n v="1500"/>
    <n v="0"/>
    <x v="2"/>
    <x v="0"/>
    <s v="USD"/>
    <n v="1439581080"/>
    <n v="1435709765"/>
    <b v="0"/>
    <n v="0"/>
    <b v="0"/>
    <s v="theater/plays"/>
    <m/>
    <m/>
    <x v="1"/>
    <x v="6"/>
  </r>
  <r>
    <n v="10000"/>
    <n v="3"/>
    <x v="2"/>
    <x v="0"/>
    <s v="USD"/>
    <n v="1429074240"/>
    <n v="1427866200"/>
    <b v="0"/>
    <n v="2"/>
    <b v="0"/>
    <s v="theater/plays"/>
    <m/>
    <m/>
    <x v="1"/>
    <x v="6"/>
  </r>
  <r>
    <n v="1500"/>
    <n v="173"/>
    <x v="2"/>
    <x v="1"/>
    <s v="GBP"/>
    <n v="1434063600"/>
    <n v="1430405903"/>
    <b v="0"/>
    <n v="7"/>
    <b v="0"/>
    <s v="theater/plays"/>
    <m/>
    <m/>
    <x v="1"/>
    <x v="6"/>
  </r>
  <r>
    <n v="1500"/>
    <n v="1010"/>
    <x v="2"/>
    <x v="1"/>
    <s v="GBP"/>
    <n v="1435325100"/>
    <n v="1432072893"/>
    <b v="0"/>
    <n v="16"/>
    <b v="0"/>
    <s v="theater/plays"/>
    <m/>
    <m/>
    <x v="1"/>
    <x v="6"/>
  </r>
  <r>
    <n v="1000"/>
    <n v="153"/>
    <x v="2"/>
    <x v="0"/>
    <s v="USD"/>
    <n v="1414354080"/>
    <n v="1411587606"/>
    <b v="0"/>
    <n v="4"/>
    <b v="0"/>
    <s v="theater/plays"/>
    <m/>
    <m/>
    <x v="1"/>
    <x v="6"/>
  </r>
  <r>
    <n v="750"/>
    <n v="65"/>
    <x v="2"/>
    <x v="0"/>
    <s v="USD"/>
    <n v="1406603696"/>
    <n v="1405307696"/>
    <b v="0"/>
    <n v="4"/>
    <b v="0"/>
    <s v="theater/plays"/>
    <m/>
    <m/>
    <x v="1"/>
    <x v="6"/>
  </r>
  <r>
    <n v="60000"/>
    <n v="135"/>
    <x v="2"/>
    <x v="0"/>
    <s v="USD"/>
    <n v="1410424642"/>
    <n v="1407832642"/>
    <b v="0"/>
    <n v="4"/>
    <b v="0"/>
    <s v="theater/plays"/>
    <m/>
    <m/>
    <x v="1"/>
    <x v="6"/>
  </r>
  <r>
    <n v="6000"/>
    <n v="185"/>
    <x v="2"/>
    <x v="0"/>
    <s v="USD"/>
    <n v="1441649397"/>
    <n v="1439057397"/>
    <b v="0"/>
    <n v="3"/>
    <b v="0"/>
    <s v="theater/plays"/>
    <m/>
    <m/>
    <x v="1"/>
    <x v="6"/>
  </r>
  <r>
    <n v="8000"/>
    <n v="2993"/>
    <x v="2"/>
    <x v="0"/>
    <s v="USD"/>
    <n v="1417033777"/>
    <n v="1414438177"/>
    <b v="0"/>
    <n v="36"/>
    <b v="0"/>
    <s v="theater/plays"/>
    <m/>
    <m/>
    <x v="1"/>
    <x v="6"/>
  </r>
  <r>
    <n v="15000"/>
    <n v="1"/>
    <x v="2"/>
    <x v="0"/>
    <s v="USD"/>
    <n v="1429936500"/>
    <n v="1424759330"/>
    <b v="0"/>
    <n v="1"/>
    <b v="0"/>
    <s v="theater/plays"/>
    <m/>
    <m/>
    <x v="1"/>
    <x v="6"/>
  </r>
  <r>
    <n v="10000"/>
    <n v="1000"/>
    <x v="2"/>
    <x v="0"/>
    <s v="USD"/>
    <n v="1448863449"/>
    <n v="1446267849"/>
    <b v="0"/>
    <n v="7"/>
    <b v="0"/>
    <s v="theater/plays"/>
    <m/>
    <m/>
    <x v="1"/>
    <x v="6"/>
  </r>
  <r>
    <n v="2500"/>
    <n v="909"/>
    <x v="2"/>
    <x v="1"/>
    <s v="GBP"/>
    <n v="1431298740"/>
    <n v="1429558756"/>
    <b v="0"/>
    <n v="27"/>
    <b v="0"/>
    <s v="theater/plays"/>
    <m/>
    <m/>
    <x v="1"/>
    <x v="6"/>
  </r>
  <r>
    <n v="1500"/>
    <n v="5"/>
    <x v="2"/>
    <x v="1"/>
    <s v="GBP"/>
    <n v="1464824309"/>
    <n v="1462232309"/>
    <b v="0"/>
    <n v="1"/>
    <b v="0"/>
    <s v="theater/plays"/>
    <m/>
    <m/>
    <x v="1"/>
    <x v="6"/>
  </r>
  <r>
    <n v="2000"/>
    <n v="0"/>
    <x v="2"/>
    <x v="8"/>
    <s v="DKK"/>
    <n v="1464952752"/>
    <n v="1462360752"/>
    <b v="0"/>
    <n v="0"/>
    <b v="0"/>
    <s v="theater/plays"/>
    <m/>
    <m/>
    <x v="1"/>
    <x v="6"/>
  </r>
  <r>
    <n v="3500"/>
    <n v="10"/>
    <x v="2"/>
    <x v="1"/>
    <s v="GBP"/>
    <n v="1410439161"/>
    <n v="1407847161"/>
    <b v="0"/>
    <n v="1"/>
    <b v="0"/>
    <s v="theater/plays"/>
    <m/>
    <m/>
    <x v="1"/>
    <x v="6"/>
  </r>
  <r>
    <n v="60000"/>
    <n v="120"/>
    <x v="2"/>
    <x v="1"/>
    <s v="GBP"/>
    <n v="1407168000"/>
    <n v="1406131023"/>
    <b v="0"/>
    <n v="3"/>
    <b v="0"/>
    <s v="theater/plays"/>
    <m/>
    <m/>
    <x v="1"/>
    <x v="6"/>
  </r>
  <r>
    <n v="5000"/>
    <n v="90"/>
    <x v="2"/>
    <x v="1"/>
    <s v="GBP"/>
    <n v="1453075200"/>
    <n v="1450628773"/>
    <b v="0"/>
    <n v="3"/>
    <b v="0"/>
    <s v="theater/plays"/>
    <m/>
    <m/>
    <x v="1"/>
    <x v="6"/>
  </r>
  <r>
    <n v="2500"/>
    <n v="135"/>
    <x v="2"/>
    <x v="1"/>
    <s v="GBP"/>
    <n v="1479032260"/>
    <n v="1476436660"/>
    <b v="0"/>
    <n v="3"/>
    <b v="0"/>
    <s v="theater/plays"/>
    <m/>
    <m/>
    <x v="1"/>
    <x v="6"/>
  </r>
  <r>
    <n v="3000"/>
    <n v="0"/>
    <x v="2"/>
    <x v="1"/>
    <s v="GBP"/>
    <n v="1414346400"/>
    <n v="1413291655"/>
    <b v="0"/>
    <n v="0"/>
    <b v="0"/>
    <s v="theater/plays"/>
    <m/>
    <m/>
    <x v="1"/>
    <x v="6"/>
  </r>
  <r>
    <n v="750"/>
    <n v="61"/>
    <x v="2"/>
    <x v="0"/>
    <s v="USD"/>
    <n v="1425337200"/>
    <n v="1421432810"/>
    <b v="0"/>
    <n v="6"/>
    <b v="0"/>
    <s v="theater/plays"/>
    <m/>
    <m/>
    <x v="1"/>
    <x v="6"/>
  </r>
  <r>
    <n v="11500"/>
    <n v="1384"/>
    <x v="2"/>
    <x v="1"/>
    <s v="GBP"/>
    <n v="1428622271"/>
    <n v="1426203071"/>
    <b v="0"/>
    <n v="17"/>
    <b v="0"/>
    <s v="theater/plays"/>
    <m/>
    <m/>
    <x v="1"/>
    <x v="6"/>
  </r>
  <r>
    <n v="15000"/>
    <n v="2290"/>
    <x v="2"/>
    <x v="0"/>
    <s v="USD"/>
    <n v="1403823722"/>
    <n v="1401231722"/>
    <b v="0"/>
    <n v="40"/>
    <b v="0"/>
    <s v="theater/plays"/>
    <m/>
    <m/>
    <x v="1"/>
    <x v="6"/>
  </r>
  <r>
    <n v="150"/>
    <n v="15"/>
    <x v="2"/>
    <x v="0"/>
    <s v="USD"/>
    <n v="1406753639"/>
    <n v="1404161639"/>
    <b v="0"/>
    <n v="3"/>
    <b v="0"/>
    <s v="theater/plays"/>
    <m/>
    <m/>
    <x v="1"/>
    <x v="6"/>
  </r>
  <r>
    <n v="5000"/>
    <n v="15"/>
    <x v="2"/>
    <x v="2"/>
    <s v="AUD"/>
    <n v="1419645748"/>
    <n v="1417053748"/>
    <b v="0"/>
    <n v="1"/>
    <b v="0"/>
    <s v="theater/plays"/>
    <m/>
    <m/>
    <x v="1"/>
    <x v="6"/>
  </r>
  <r>
    <n v="2500"/>
    <n v="25"/>
    <x v="2"/>
    <x v="1"/>
    <s v="GBP"/>
    <n v="1407565504"/>
    <n v="1404973504"/>
    <b v="0"/>
    <n v="2"/>
    <b v="0"/>
    <s v="theater/plays"/>
    <m/>
    <m/>
    <x v="1"/>
    <x v="6"/>
  </r>
  <r>
    <n v="5000"/>
    <n v="651"/>
    <x v="2"/>
    <x v="0"/>
    <s v="USD"/>
    <n v="1444971540"/>
    <n v="1442593427"/>
    <b v="0"/>
    <n v="7"/>
    <b v="0"/>
    <s v="theater/plays"/>
    <m/>
    <m/>
    <x v="1"/>
    <x v="6"/>
  </r>
  <r>
    <n v="20000"/>
    <n v="453"/>
    <x v="2"/>
    <x v="0"/>
    <s v="USD"/>
    <n v="1474228265"/>
    <n v="1471636265"/>
    <b v="0"/>
    <n v="14"/>
    <b v="0"/>
    <s v="theater/plays"/>
    <m/>
    <m/>
    <x v="1"/>
    <x v="6"/>
  </r>
  <r>
    <n v="10000"/>
    <n v="0"/>
    <x v="2"/>
    <x v="2"/>
    <s v="AUD"/>
    <n v="1459490400"/>
    <n v="1457078868"/>
    <b v="0"/>
    <n v="0"/>
    <b v="0"/>
    <s v="theater/plays"/>
    <m/>
    <m/>
    <x v="1"/>
    <x v="6"/>
  </r>
  <r>
    <n v="8000"/>
    <n v="0"/>
    <x v="2"/>
    <x v="0"/>
    <s v="USD"/>
    <n v="1441510707"/>
    <n v="1439350707"/>
    <b v="0"/>
    <n v="0"/>
    <b v="0"/>
    <s v="theater/plays"/>
    <m/>
    <m/>
    <x v="1"/>
    <x v="6"/>
  </r>
  <r>
    <n v="12000"/>
    <n v="1"/>
    <x v="2"/>
    <x v="0"/>
    <s v="USD"/>
    <n v="1458097364"/>
    <n v="1455508964"/>
    <b v="0"/>
    <n v="1"/>
    <b v="0"/>
    <s v="theater/plays"/>
    <m/>
    <m/>
    <x v="1"/>
    <x v="6"/>
  </r>
  <r>
    <n v="7000"/>
    <n v="1102"/>
    <x v="2"/>
    <x v="0"/>
    <s v="USD"/>
    <n v="1468716180"/>
    <n v="1466205262"/>
    <b v="0"/>
    <n v="12"/>
    <b v="0"/>
    <s v="theater/plays"/>
    <m/>
    <m/>
    <x v="1"/>
    <x v="6"/>
  </r>
  <r>
    <n v="5000"/>
    <n v="550"/>
    <x v="2"/>
    <x v="0"/>
    <s v="USD"/>
    <n v="1443704400"/>
    <n v="1439827639"/>
    <b v="0"/>
    <n v="12"/>
    <b v="0"/>
    <s v="theater/plays"/>
    <m/>
    <m/>
    <x v="1"/>
    <x v="6"/>
  </r>
  <r>
    <n v="3000"/>
    <n v="1315"/>
    <x v="2"/>
    <x v="1"/>
    <s v="GBP"/>
    <n v="1443973546"/>
    <n v="1438789546"/>
    <b v="0"/>
    <n v="23"/>
    <b v="0"/>
    <s v="theater/plays"/>
    <m/>
    <m/>
    <x v="1"/>
    <x v="6"/>
  </r>
  <r>
    <n v="20000"/>
    <n v="0"/>
    <x v="2"/>
    <x v="0"/>
    <s v="USD"/>
    <n v="1480576720"/>
    <n v="1477981120"/>
    <b v="0"/>
    <n v="0"/>
    <b v="0"/>
    <s v="theater/plays"/>
    <m/>
    <m/>
    <x v="1"/>
    <x v="6"/>
  </r>
  <r>
    <n v="2885"/>
    <n v="2485"/>
    <x v="2"/>
    <x v="0"/>
    <s v="USD"/>
    <n v="1468249760"/>
    <n v="1465830560"/>
    <b v="0"/>
    <n v="10"/>
    <b v="0"/>
    <s v="theater/plays"/>
    <m/>
    <m/>
    <x v="1"/>
    <x v="6"/>
  </r>
  <r>
    <n v="3255"/>
    <n v="397"/>
    <x v="2"/>
    <x v="0"/>
    <s v="USD"/>
    <n v="1435441454"/>
    <n v="1432763054"/>
    <b v="0"/>
    <n v="5"/>
    <b v="0"/>
    <s v="theater/plays"/>
    <m/>
    <m/>
    <x v="1"/>
    <x v="6"/>
  </r>
  <r>
    <n v="5000"/>
    <n v="5"/>
    <x v="2"/>
    <x v="2"/>
    <s v="AUD"/>
    <n v="1412656200"/>
    <n v="1412328979"/>
    <b v="0"/>
    <n v="1"/>
    <b v="0"/>
    <s v="theater/plays"/>
    <m/>
    <m/>
    <x v="1"/>
    <x v="6"/>
  </r>
  <r>
    <n v="5000"/>
    <n v="11"/>
    <x v="2"/>
    <x v="0"/>
    <s v="USD"/>
    <n v="1420199351"/>
    <n v="1416311351"/>
    <b v="0"/>
    <n v="2"/>
    <b v="0"/>
    <s v="theater/plays"/>
    <m/>
    <m/>
    <x v="1"/>
    <x v="6"/>
  </r>
  <r>
    <n v="5500"/>
    <n v="50"/>
    <x v="2"/>
    <x v="0"/>
    <s v="USD"/>
    <n v="1416877200"/>
    <n v="1414505137"/>
    <b v="0"/>
    <n v="2"/>
    <b v="0"/>
    <s v="theater/plays"/>
    <m/>
    <m/>
    <x v="1"/>
    <x v="6"/>
  </r>
  <r>
    <n v="1200"/>
    <n v="0"/>
    <x v="2"/>
    <x v="0"/>
    <s v="USD"/>
    <n v="1434490914"/>
    <n v="1429306914"/>
    <b v="0"/>
    <n v="0"/>
    <b v="0"/>
    <s v="theater/plays"/>
    <m/>
    <m/>
    <x v="1"/>
    <x v="6"/>
  </r>
  <r>
    <n v="5000"/>
    <n v="1782"/>
    <x v="2"/>
    <x v="0"/>
    <s v="USD"/>
    <n v="1446483000"/>
    <n v="1443811268"/>
    <b v="0"/>
    <n v="13"/>
    <b v="0"/>
    <s v="theater/plays"/>
    <m/>
    <m/>
    <x v="1"/>
    <x v="6"/>
  </r>
  <r>
    <n v="5000"/>
    <n v="0"/>
    <x v="2"/>
    <x v="0"/>
    <s v="USD"/>
    <n v="1440690875"/>
    <n v="1438098875"/>
    <b v="0"/>
    <n v="0"/>
    <b v="0"/>
    <s v="theater/plays"/>
    <m/>
    <m/>
    <x v="1"/>
    <x v="6"/>
  </r>
  <r>
    <n v="2000"/>
    <n v="5"/>
    <x v="2"/>
    <x v="0"/>
    <s v="USD"/>
    <n v="1431717268"/>
    <n v="1429125268"/>
    <b v="0"/>
    <n v="1"/>
    <b v="0"/>
    <s v="theater/plays"/>
    <m/>
    <m/>
    <x v="1"/>
    <x v="6"/>
  </r>
  <r>
    <n v="6000"/>
    <n v="195"/>
    <x v="2"/>
    <x v="0"/>
    <s v="USD"/>
    <n v="1425110400"/>
    <n v="1422388822"/>
    <b v="0"/>
    <n v="5"/>
    <b v="0"/>
    <s v="theater/plays"/>
    <m/>
    <m/>
    <x v="1"/>
    <x v="6"/>
  </r>
  <r>
    <n v="3000"/>
    <n v="101"/>
    <x v="2"/>
    <x v="0"/>
    <s v="USD"/>
    <n v="1475378744"/>
    <n v="1472786744"/>
    <b v="0"/>
    <n v="2"/>
    <b v="0"/>
    <s v="theater/plays"/>
    <m/>
    <m/>
    <x v="1"/>
    <x v="6"/>
  </r>
  <r>
    <n v="30000"/>
    <n v="0"/>
    <x v="2"/>
    <x v="2"/>
    <s v="AUD"/>
    <n v="1410076123"/>
    <n v="1404892123"/>
    <b v="0"/>
    <n v="0"/>
    <b v="0"/>
    <s v="theater/plays"/>
    <m/>
    <m/>
    <x v="1"/>
    <x v="6"/>
  </r>
  <r>
    <n v="10000"/>
    <n v="1577"/>
    <x v="2"/>
    <x v="2"/>
    <s v="AUD"/>
    <n v="1423623221"/>
    <n v="1421031221"/>
    <b v="0"/>
    <n v="32"/>
    <b v="0"/>
    <s v="theater/plays"/>
    <m/>
    <m/>
    <x v="1"/>
    <x v="6"/>
  </r>
  <r>
    <n v="4000"/>
    <n v="25"/>
    <x v="2"/>
    <x v="0"/>
    <s v="USD"/>
    <n v="1460140500"/>
    <n v="1457628680"/>
    <b v="0"/>
    <n v="1"/>
    <b v="0"/>
    <s v="theater/plays"/>
    <m/>
    <m/>
    <x v="1"/>
    <x v="6"/>
  </r>
  <r>
    <n v="200000"/>
    <n v="1"/>
    <x v="2"/>
    <x v="17"/>
    <s v="EUR"/>
    <n v="1462301342"/>
    <n v="1457120942"/>
    <b v="0"/>
    <n v="1"/>
    <b v="0"/>
    <s v="theater/plays"/>
    <m/>
    <m/>
    <x v="1"/>
    <x v="6"/>
  </r>
  <r>
    <n v="26000"/>
    <n v="25"/>
    <x v="2"/>
    <x v="0"/>
    <s v="USD"/>
    <n v="1445885890"/>
    <n v="1440701890"/>
    <b v="0"/>
    <n v="1"/>
    <b v="0"/>
    <s v="theater/plays"/>
    <m/>
    <m/>
    <x v="1"/>
    <x v="6"/>
  </r>
  <r>
    <n v="17600"/>
    <n v="0"/>
    <x v="2"/>
    <x v="0"/>
    <s v="USD"/>
    <n v="1469834940"/>
    <n v="1467162586"/>
    <b v="0"/>
    <n v="0"/>
    <b v="0"/>
    <s v="theater/plays"/>
    <m/>
    <m/>
    <x v="1"/>
    <x v="6"/>
  </r>
  <r>
    <n v="25000"/>
    <n v="0"/>
    <x v="2"/>
    <x v="5"/>
    <s v="CAD"/>
    <n v="1405352264"/>
    <n v="1400168264"/>
    <b v="0"/>
    <n v="0"/>
    <b v="0"/>
    <s v="theater/plays"/>
    <m/>
    <m/>
    <x v="1"/>
    <x v="6"/>
  </r>
  <r>
    <n v="1750"/>
    <n v="425"/>
    <x v="2"/>
    <x v="0"/>
    <s v="USD"/>
    <n v="1448745741"/>
    <n v="1446150141"/>
    <b v="0"/>
    <n v="8"/>
    <b v="0"/>
    <s v="theater/plays"/>
    <m/>
    <m/>
    <x v="1"/>
    <x v="6"/>
  </r>
  <r>
    <n v="5500"/>
    <n v="0"/>
    <x v="2"/>
    <x v="0"/>
    <s v="USD"/>
    <n v="1461543600"/>
    <n v="1459203727"/>
    <b v="0"/>
    <n v="0"/>
    <b v="0"/>
    <s v="theater/plays"/>
    <m/>
    <m/>
    <x v="1"/>
    <x v="6"/>
  </r>
  <r>
    <n v="28000"/>
    <n v="7"/>
    <x v="2"/>
    <x v="0"/>
    <s v="USD"/>
    <n v="1468020354"/>
    <n v="1464045954"/>
    <b v="0"/>
    <n v="1"/>
    <b v="0"/>
    <s v="theater/plays"/>
    <m/>
    <m/>
    <x v="1"/>
    <x v="6"/>
  </r>
  <r>
    <n v="2000"/>
    <n v="641"/>
    <x v="2"/>
    <x v="0"/>
    <s v="USD"/>
    <n v="1406988000"/>
    <n v="1403822912"/>
    <b v="0"/>
    <n v="16"/>
    <b v="0"/>
    <s v="theater/plays"/>
    <m/>
    <m/>
    <x v="1"/>
    <x v="6"/>
  </r>
  <r>
    <n v="1200"/>
    <n v="292"/>
    <x v="2"/>
    <x v="0"/>
    <s v="USD"/>
    <n v="1411930556"/>
    <n v="1409338556"/>
    <b v="0"/>
    <n v="12"/>
    <b v="0"/>
    <s v="theater/plays"/>
    <m/>
    <m/>
    <x v="1"/>
    <x v="6"/>
  </r>
  <r>
    <n v="3000"/>
    <n v="45"/>
    <x v="2"/>
    <x v="0"/>
    <s v="USD"/>
    <n v="1451852256"/>
    <n v="1449260256"/>
    <b v="0"/>
    <n v="4"/>
    <b v="0"/>
    <s v="theater/plays"/>
    <m/>
    <m/>
    <x v="1"/>
    <x v="6"/>
  </r>
  <r>
    <n v="5000"/>
    <n v="21"/>
    <x v="2"/>
    <x v="1"/>
    <s v="GBP"/>
    <n v="1399584210"/>
    <n v="1397683410"/>
    <b v="0"/>
    <n v="2"/>
    <b v="0"/>
    <s v="theater/plays"/>
    <m/>
    <m/>
    <x v="1"/>
    <x v="6"/>
  </r>
  <r>
    <n v="1400"/>
    <n v="45"/>
    <x v="2"/>
    <x v="1"/>
    <s v="GBP"/>
    <n v="1448722494"/>
    <n v="1446562494"/>
    <b v="0"/>
    <n v="3"/>
    <b v="0"/>
    <s v="theater/plays"/>
    <m/>
    <m/>
    <x v="1"/>
    <x v="6"/>
  </r>
  <r>
    <n v="10000"/>
    <n v="0"/>
    <x v="2"/>
    <x v="5"/>
    <s v="CAD"/>
    <n v="1447821717"/>
    <n v="1445226117"/>
    <b v="0"/>
    <n v="0"/>
    <b v="0"/>
    <s v="theater/plays"/>
    <m/>
    <m/>
    <x v="1"/>
    <x v="6"/>
  </r>
  <r>
    <n v="2000"/>
    <n v="126"/>
    <x v="2"/>
    <x v="0"/>
    <s v="USD"/>
    <n v="1429460386"/>
    <n v="1424279986"/>
    <b v="0"/>
    <n v="3"/>
    <b v="0"/>
    <s v="theater/plays"/>
    <m/>
    <m/>
    <x v="1"/>
    <x v="6"/>
  </r>
  <r>
    <n v="2000"/>
    <n v="285"/>
    <x v="2"/>
    <x v="0"/>
    <s v="USD"/>
    <n v="1460608780"/>
    <n v="1455428380"/>
    <b v="0"/>
    <n v="4"/>
    <b v="0"/>
    <s v="theater/plays"/>
    <m/>
    <m/>
    <x v="1"/>
    <x v="6"/>
  </r>
  <r>
    <n v="7500"/>
    <n v="45"/>
    <x v="2"/>
    <x v="0"/>
    <s v="USD"/>
    <n v="1406170740"/>
    <n v="1402506278"/>
    <b v="0"/>
    <n v="2"/>
    <b v="0"/>
    <s v="theater/plays"/>
    <m/>
    <m/>
    <x v="1"/>
    <x v="6"/>
  </r>
  <r>
    <n v="1700"/>
    <n v="410"/>
    <x v="2"/>
    <x v="0"/>
    <s v="USD"/>
    <n v="1488783507"/>
    <n v="1486191507"/>
    <b v="0"/>
    <n v="10"/>
    <b v="0"/>
    <s v="theater/plays"/>
    <m/>
    <m/>
    <x v="1"/>
    <x v="6"/>
  </r>
  <r>
    <n v="5000"/>
    <n v="527"/>
    <x v="2"/>
    <x v="0"/>
    <s v="USD"/>
    <n v="1463945673"/>
    <n v="1458761673"/>
    <b v="0"/>
    <n v="11"/>
    <b v="0"/>
    <s v="theater/plays"/>
    <m/>
    <m/>
    <x v="1"/>
    <x v="6"/>
  </r>
  <r>
    <n v="2825"/>
    <n v="211"/>
    <x v="2"/>
    <x v="0"/>
    <s v="USD"/>
    <n v="1472442900"/>
    <n v="1471638646"/>
    <b v="0"/>
    <n v="6"/>
    <b v="0"/>
    <s v="theater/plays"/>
    <m/>
    <m/>
    <x v="1"/>
    <x v="6"/>
  </r>
  <r>
    <n v="15000"/>
    <n v="11"/>
    <x v="2"/>
    <x v="0"/>
    <s v="USD"/>
    <n v="1460925811"/>
    <n v="1458333811"/>
    <b v="0"/>
    <n v="2"/>
    <b v="0"/>
    <s v="theater/plays"/>
    <m/>
    <m/>
    <x v="1"/>
    <x v="6"/>
  </r>
  <r>
    <n v="14000"/>
    <n v="136"/>
    <x v="2"/>
    <x v="0"/>
    <s v="USD"/>
    <n v="1405947126"/>
    <n v="1403355126"/>
    <b v="0"/>
    <n v="6"/>
    <b v="0"/>
    <s v="theater/plays"/>
    <m/>
    <m/>
    <x v="1"/>
    <x v="6"/>
  </r>
  <r>
    <n v="1000"/>
    <n v="211"/>
    <x v="2"/>
    <x v="0"/>
    <s v="USD"/>
    <n v="1423186634"/>
    <n v="1418002634"/>
    <b v="0"/>
    <n v="8"/>
    <b v="0"/>
    <s v="theater/plays"/>
    <m/>
    <m/>
    <x v="1"/>
    <x v="6"/>
  </r>
  <r>
    <n v="5000"/>
    <n v="3905"/>
    <x v="2"/>
    <x v="0"/>
    <s v="USD"/>
    <n v="1462766400"/>
    <n v="1460219110"/>
    <b v="0"/>
    <n v="37"/>
    <b v="0"/>
    <s v="theater/plays"/>
    <m/>
    <m/>
    <x v="1"/>
    <x v="6"/>
  </r>
  <r>
    <n v="1000"/>
    <n v="320"/>
    <x v="2"/>
    <x v="1"/>
    <s v="GBP"/>
    <n v="1464872848"/>
    <n v="1462280848"/>
    <b v="0"/>
    <n v="11"/>
    <b v="0"/>
    <s v="theater/plays"/>
    <m/>
    <m/>
    <x v="1"/>
    <x v="6"/>
  </r>
  <r>
    <n v="678"/>
    <n v="0"/>
    <x v="2"/>
    <x v="0"/>
    <s v="USD"/>
    <n v="1468442898"/>
    <n v="1465850898"/>
    <b v="0"/>
    <n v="0"/>
    <b v="0"/>
    <s v="theater/plays"/>
    <m/>
    <m/>
    <x v="1"/>
    <x v="6"/>
  </r>
  <r>
    <n v="1300"/>
    <n v="620"/>
    <x v="2"/>
    <x v="0"/>
    <s v="USD"/>
    <n v="1406876400"/>
    <n v="1405024561"/>
    <b v="0"/>
    <n v="10"/>
    <b v="0"/>
    <s v="theater/plays"/>
    <m/>
    <m/>
    <x v="1"/>
    <x v="6"/>
  </r>
  <r>
    <n v="90000"/>
    <n v="1305"/>
    <x v="2"/>
    <x v="0"/>
    <s v="USD"/>
    <n v="1469213732"/>
    <n v="1466621732"/>
    <b v="0"/>
    <n v="6"/>
    <b v="0"/>
    <s v="theater/plays"/>
    <m/>
    <m/>
    <x v="1"/>
    <x v="6"/>
  </r>
  <r>
    <n v="2000"/>
    <n v="214"/>
    <x v="2"/>
    <x v="0"/>
    <s v="USD"/>
    <n v="1422717953"/>
    <n v="1417533953"/>
    <b v="0"/>
    <n v="8"/>
    <b v="0"/>
    <s v="theater/plays"/>
    <m/>
    <m/>
    <x v="1"/>
    <x v="6"/>
  </r>
  <r>
    <n v="6000"/>
    <n v="110"/>
    <x v="2"/>
    <x v="1"/>
    <s v="GBP"/>
    <n v="1427659200"/>
    <n v="1425678057"/>
    <b v="0"/>
    <n v="6"/>
    <b v="0"/>
    <s v="theater/plays"/>
    <m/>
    <m/>
    <x v="1"/>
    <x v="6"/>
  </r>
  <r>
    <n v="2500"/>
    <n v="450"/>
    <x v="2"/>
    <x v="0"/>
    <s v="USD"/>
    <n v="1404570147"/>
    <n v="1401978147"/>
    <b v="0"/>
    <n v="7"/>
    <b v="0"/>
    <s v="theater/plays"/>
    <m/>
    <m/>
    <x v="1"/>
    <x v="6"/>
  </r>
  <r>
    <n v="30000"/>
    <n v="1225"/>
    <x v="2"/>
    <x v="0"/>
    <s v="USD"/>
    <n v="1468729149"/>
    <n v="1463545149"/>
    <b v="0"/>
    <n v="7"/>
    <b v="0"/>
    <s v="theater/plays"/>
    <m/>
    <m/>
    <x v="1"/>
    <x v="6"/>
  </r>
  <r>
    <n v="850"/>
    <n v="170"/>
    <x v="2"/>
    <x v="1"/>
    <s v="GBP"/>
    <n v="1436297180"/>
    <n v="1431113180"/>
    <b v="0"/>
    <n v="5"/>
    <b v="0"/>
    <s v="theater/plays"/>
    <m/>
    <m/>
    <x v="1"/>
    <x v="6"/>
  </r>
  <r>
    <n v="11140"/>
    <n v="3877"/>
    <x v="2"/>
    <x v="0"/>
    <s v="USD"/>
    <n v="1400569140"/>
    <n v="1397854356"/>
    <b v="0"/>
    <n v="46"/>
    <b v="0"/>
    <s v="theater/plays"/>
    <m/>
    <m/>
    <x v="1"/>
    <x v="6"/>
  </r>
  <r>
    <n v="1500"/>
    <n v="95"/>
    <x v="2"/>
    <x v="1"/>
    <s v="GBP"/>
    <n v="1415404800"/>
    <n v="1412809644"/>
    <b v="0"/>
    <n v="10"/>
    <b v="0"/>
    <s v="theater/plays"/>
    <m/>
    <m/>
    <x v="1"/>
    <x v="6"/>
  </r>
  <r>
    <n v="2000"/>
    <n v="641"/>
    <x v="2"/>
    <x v="0"/>
    <s v="USD"/>
    <n v="1456002300"/>
    <n v="1454173120"/>
    <b v="0"/>
    <n v="19"/>
    <b v="0"/>
    <s v="theater/plays"/>
    <m/>
    <m/>
    <x v="1"/>
    <x v="6"/>
  </r>
  <r>
    <n v="5000"/>
    <n v="488"/>
    <x v="2"/>
    <x v="1"/>
    <s v="GBP"/>
    <n v="1462539840"/>
    <n v="1460034594"/>
    <b v="0"/>
    <n v="13"/>
    <b v="0"/>
    <s v="theater/plays"/>
    <m/>
    <m/>
    <x v="1"/>
    <x v="6"/>
  </r>
  <r>
    <n v="400"/>
    <n v="151"/>
    <x v="2"/>
    <x v="1"/>
    <s v="GBP"/>
    <n v="1400278290"/>
    <n v="1399414290"/>
    <b v="0"/>
    <n v="13"/>
    <b v="0"/>
    <s v="theater/plays"/>
    <m/>
    <m/>
    <x v="1"/>
    <x v="6"/>
  </r>
  <r>
    <n v="1500"/>
    <n v="32"/>
    <x v="2"/>
    <x v="0"/>
    <s v="USD"/>
    <n v="1440813413"/>
    <n v="1439517413"/>
    <b v="0"/>
    <n v="4"/>
    <b v="0"/>
    <s v="theater/plays"/>
    <m/>
    <m/>
    <x v="1"/>
    <x v="6"/>
  </r>
  <r>
    <n v="3000"/>
    <n v="0"/>
    <x v="2"/>
    <x v="0"/>
    <s v="USD"/>
    <n v="1447009181"/>
    <n v="1444413581"/>
    <b v="0"/>
    <n v="0"/>
    <b v="0"/>
    <s v="theater/plays"/>
    <m/>
    <m/>
    <x v="1"/>
    <x v="6"/>
  </r>
  <r>
    <n v="1650"/>
    <n v="69"/>
    <x v="2"/>
    <x v="1"/>
    <s v="GBP"/>
    <n v="1456934893"/>
    <n v="1454342893"/>
    <b v="0"/>
    <n v="3"/>
    <b v="0"/>
    <s v="theater/plays"/>
    <m/>
    <m/>
    <x v="1"/>
    <x v="6"/>
  </r>
  <r>
    <n v="500"/>
    <n v="100"/>
    <x v="2"/>
    <x v="0"/>
    <s v="USD"/>
    <n v="1433086082"/>
    <n v="1430494082"/>
    <b v="0"/>
    <n v="1"/>
    <b v="0"/>
    <s v="theater/plays"/>
    <m/>
    <m/>
    <x v="1"/>
    <x v="6"/>
  </r>
  <r>
    <n v="10000"/>
    <n v="541"/>
    <x v="2"/>
    <x v="0"/>
    <s v="USD"/>
    <n v="1449876859"/>
    <n v="1444689259"/>
    <b v="0"/>
    <n v="9"/>
    <b v="0"/>
    <s v="theater/plays"/>
    <m/>
    <m/>
    <x v="1"/>
    <x v="6"/>
  </r>
  <r>
    <n v="50000"/>
    <n v="3"/>
    <x v="2"/>
    <x v="0"/>
    <s v="USD"/>
    <n v="1431549912"/>
    <n v="1428957912"/>
    <b v="0"/>
    <n v="1"/>
    <b v="0"/>
    <s v="theater/plays"/>
    <m/>
    <m/>
    <x v="1"/>
    <x v="6"/>
  </r>
  <r>
    <n v="2000"/>
    <n v="5"/>
    <x v="2"/>
    <x v="0"/>
    <s v="USD"/>
    <n v="1405761690"/>
    <n v="1403169690"/>
    <b v="0"/>
    <n v="1"/>
    <b v="0"/>
    <s v="theater/plays"/>
    <m/>
    <m/>
    <x v="1"/>
    <x v="6"/>
  </r>
  <r>
    <n v="200"/>
    <n v="70"/>
    <x v="2"/>
    <x v="1"/>
    <s v="GBP"/>
    <n v="1423913220"/>
    <n v="1421339077"/>
    <b v="0"/>
    <n v="4"/>
    <b v="0"/>
    <s v="theater/plays"/>
    <m/>
    <m/>
    <x v="1"/>
    <x v="6"/>
  </r>
  <r>
    <n v="3000"/>
    <n v="497"/>
    <x v="2"/>
    <x v="0"/>
    <s v="USD"/>
    <n v="1416499440"/>
    <n v="1415341464"/>
    <b v="0"/>
    <n v="17"/>
    <b v="0"/>
    <s v="theater/plays"/>
    <m/>
    <m/>
    <x v="1"/>
    <x v="6"/>
  </r>
  <r>
    <n v="3000"/>
    <n v="0"/>
    <x v="2"/>
    <x v="1"/>
    <s v="GBP"/>
    <n v="1428222221"/>
    <n v="1425633821"/>
    <b v="0"/>
    <n v="0"/>
    <b v="0"/>
    <s v="theater/plays"/>
    <m/>
    <m/>
    <x v="1"/>
    <x v="6"/>
  </r>
  <r>
    <n v="1250"/>
    <n v="715"/>
    <x v="2"/>
    <x v="0"/>
    <s v="USD"/>
    <n v="1427580426"/>
    <n v="1424992026"/>
    <b v="0"/>
    <n v="12"/>
    <b v="0"/>
    <s v="theater/plays"/>
    <m/>
    <m/>
    <x v="1"/>
    <x v="6"/>
  </r>
  <r>
    <n v="7000"/>
    <n v="1156"/>
    <x v="2"/>
    <x v="0"/>
    <s v="USD"/>
    <n v="1409514709"/>
    <n v="1406058798"/>
    <b v="0"/>
    <n v="14"/>
    <b v="0"/>
    <s v="theater/plays"/>
    <m/>
    <m/>
    <x v="1"/>
    <x v="6"/>
  </r>
  <r>
    <n v="8000"/>
    <n v="10"/>
    <x v="2"/>
    <x v="0"/>
    <s v="USD"/>
    <n v="1462631358"/>
    <n v="1457450958"/>
    <b v="0"/>
    <n v="1"/>
    <b v="0"/>
    <s v="theater/plays"/>
    <m/>
    <m/>
    <x v="1"/>
    <x v="6"/>
  </r>
  <r>
    <n v="1200"/>
    <n v="453"/>
    <x v="2"/>
    <x v="1"/>
    <s v="GBP"/>
    <n v="1488394800"/>
    <n v="1486681708"/>
    <b v="0"/>
    <n v="14"/>
    <b v="0"/>
    <s v="theater/plays"/>
    <m/>
    <m/>
    <x v="1"/>
    <x v="6"/>
  </r>
  <r>
    <n v="1250"/>
    <n v="23"/>
    <x v="2"/>
    <x v="0"/>
    <s v="USD"/>
    <n v="1411779761"/>
    <n v="1409187761"/>
    <b v="0"/>
    <n v="4"/>
    <b v="0"/>
    <s v="theater/plays"/>
    <m/>
    <m/>
    <x v="1"/>
    <x v="6"/>
  </r>
  <r>
    <n v="2000"/>
    <n v="201"/>
    <x v="2"/>
    <x v="0"/>
    <s v="USD"/>
    <n v="1424009147"/>
    <n v="1421417147"/>
    <b v="0"/>
    <n v="2"/>
    <b v="0"/>
    <s v="theater/plays"/>
    <m/>
    <m/>
    <x v="1"/>
    <x v="6"/>
  </r>
  <r>
    <n v="500"/>
    <n v="1"/>
    <x v="2"/>
    <x v="0"/>
    <s v="USD"/>
    <n v="1412740457"/>
    <n v="1410148457"/>
    <b v="0"/>
    <n v="1"/>
    <b v="0"/>
    <s v="theater/plays"/>
    <m/>
    <m/>
    <x v="1"/>
    <x v="6"/>
  </r>
  <r>
    <n v="3000"/>
    <n v="40"/>
    <x v="2"/>
    <x v="0"/>
    <s v="USD"/>
    <n v="1413832985"/>
    <n v="1408648985"/>
    <b v="0"/>
    <n v="2"/>
    <b v="0"/>
    <s v="theater/plays"/>
    <m/>
    <m/>
    <x v="1"/>
    <x v="6"/>
  </r>
  <r>
    <n v="30000"/>
    <n v="2"/>
    <x v="2"/>
    <x v="0"/>
    <s v="USD"/>
    <n v="1455647587"/>
    <n v="1453487587"/>
    <b v="0"/>
    <n v="1"/>
    <b v="0"/>
    <s v="theater/plays"/>
    <m/>
    <m/>
    <x v="1"/>
    <x v="6"/>
  </r>
  <r>
    <n v="2000"/>
    <n v="5"/>
    <x v="2"/>
    <x v="0"/>
    <s v="USD"/>
    <n v="1409070480"/>
    <n v="1406572381"/>
    <b v="0"/>
    <n v="1"/>
    <b v="0"/>
    <s v="theater/plays"/>
    <m/>
    <m/>
    <x v="1"/>
    <x v="6"/>
  </r>
  <r>
    <n v="1000"/>
    <n v="60"/>
    <x v="2"/>
    <x v="1"/>
    <s v="GBP"/>
    <n v="1437606507"/>
    <n v="1435014507"/>
    <b v="0"/>
    <n v="4"/>
    <b v="0"/>
    <s v="theater/plays"/>
    <m/>
    <m/>
    <x v="1"/>
    <x v="6"/>
  </r>
  <r>
    <n v="1930"/>
    <n v="75"/>
    <x v="2"/>
    <x v="1"/>
    <s v="GBP"/>
    <n v="1410281360"/>
    <n v="1406825360"/>
    <b v="0"/>
    <n v="3"/>
    <b v="0"/>
    <s v="theater/plays"/>
    <m/>
    <m/>
    <x v="1"/>
    <x v="6"/>
  </r>
  <r>
    <n v="7200"/>
    <n v="1742"/>
    <x v="2"/>
    <x v="0"/>
    <s v="USD"/>
    <n v="1414348166"/>
    <n v="1412879366"/>
    <b v="0"/>
    <n v="38"/>
    <b v="0"/>
    <s v="theater/plays"/>
    <m/>
    <m/>
    <x v="1"/>
    <x v="6"/>
  </r>
  <r>
    <n v="250"/>
    <n v="19"/>
    <x v="2"/>
    <x v="1"/>
    <s v="GBP"/>
    <n v="1422450278"/>
    <n v="1419858278"/>
    <b v="0"/>
    <n v="4"/>
    <b v="0"/>
    <s v="theater/plays"/>
    <m/>
    <m/>
    <x v="1"/>
    <x v="6"/>
  </r>
  <r>
    <n v="575"/>
    <n v="0"/>
    <x v="2"/>
    <x v="1"/>
    <s v="GBP"/>
    <n v="1430571849"/>
    <n v="1427979849"/>
    <b v="0"/>
    <n v="0"/>
    <b v="0"/>
    <s v="theater/plays"/>
    <m/>
    <m/>
    <x v="1"/>
    <x v="6"/>
  </r>
  <r>
    <n v="2000"/>
    <n v="26"/>
    <x v="2"/>
    <x v="0"/>
    <s v="USD"/>
    <n v="1424070823"/>
    <n v="1421478823"/>
    <b v="0"/>
    <n v="2"/>
    <b v="0"/>
    <s v="theater/plays"/>
    <m/>
    <m/>
    <x v="1"/>
    <x v="6"/>
  </r>
  <r>
    <n v="9000"/>
    <n v="0"/>
    <x v="2"/>
    <x v="0"/>
    <s v="USD"/>
    <n v="1457157269"/>
    <n v="1455861269"/>
    <b v="0"/>
    <n v="0"/>
    <b v="0"/>
    <s v="theater/plays"/>
    <m/>
    <m/>
    <x v="1"/>
    <x v="6"/>
  </r>
  <r>
    <n v="7000"/>
    <n v="1"/>
    <x v="2"/>
    <x v="0"/>
    <s v="USD"/>
    <n v="1437331463"/>
    <n v="1434739463"/>
    <b v="0"/>
    <n v="1"/>
    <b v="0"/>
    <s v="theater/plays"/>
    <m/>
    <m/>
    <x v="1"/>
    <x v="6"/>
  </r>
  <r>
    <n v="500"/>
    <n v="70"/>
    <x v="2"/>
    <x v="1"/>
    <s v="GBP"/>
    <n v="1410987400"/>
    <n v="1408395400"/>
    <b v="0"/>
    <n v="7"/>
    <b v="0"/>
    <s v="theater/plays"/>
    <m/>
    <m/>
    <x v="1"/>
    <x v="6"/>
  </r>
  <r>
    <n v="10000"/>
    <n v="105"/>
    <x v="2"/>
    <x v="0"/>
    <s v="USD"/>
    <n v="1409846874"/>
    <n v="1407254874"/>
    <b v="0"/>
    <n v="2"/>
    <b v="0"/>
    <s v="theater/plays"/>
    <m/>
    <m/>
    <x v="1"/>
    <x v="6"/>
  </r>
  <r>
    <n v="1500"/>
    <n v="130"/>
    <x v="2"/>
    <x v="1"/>
    <s v="GBP"/>
    <n v="1475877108"/>
    <n v="1473285108"/>
    <b v="0"/>
    <n v="4"/>
    <b v="0"/>
    <s v="theater/plays"/>
    <m/>
    <m/>
    <x v="1"/>
    <x v="6"/>
  </r>
  <r>
    <n v="3500"/>
    <n v="29"/>
    <x v="2"/>
    <x v="0"/>
    <s v="USD"/>
    <n v="1460737680"/>
    <n v="1455725596"/>
    <b v="0"/>
    <n v="4"/>
    <b v="0"/>
    <s v="theater/plays"/>
    <m/>
    <m/>
    <x v="1"/>
    <x v="6"/>
  </r>
  <r>
    <n v="600"/>
    <n v="100"/>
    <x v="2"/>
    <x v="0"/>
    <s v="USD"/>
    <n v="1427168099"/>
    <n v="1424579699"/>
    <b v="0"/>
    <n v="3"/>
    <b v="0"/>
    <s v="theater/plays"/>
    <m/>
    <m/>
    <x v="1"/>
    <x v="6"/>
  </r>
  <r>
    <n v="15000"/>
    <n v="125"/>
    <x v="2"/>
    <x v="0"/>
    <s v="USD"/>
    <n v="1414360358"/>
    <n v="1409176358"/>
    <b v="0"/>
    <n v="2"/>
    <b v="0"/>
    <s v="theater/plays"/>
    <m/>
    <m/>
    <x v="1"/>
    <x v="6"/>
  </r>
  <r>
    <n v="18000"/>
    <n v="12521"/>
    <x v="2"/>
    <x v="0"/>
    <s v="USD"/>
    <n v="1422759240"/>
    <n v="1418824867"/>
    <b v="0"/>
    <n v="197"/>
    <b v="0"/>
    <s v="theater/plays"/>
    <m/>
    <m/>
    <x v="1"/>
    <x v="6"/>
  </r>
  <r>
    <n v="7000"/>
    <n v="0"/>
    <x v="2"/>
    <x v="0"/>
    <s v="USD"/>
    <n v="1458860363"/>
    <n v="1454975963"/>
    <b v="0"/>
    <n v="0"/>
    <b v="0"/>
    <s v="theater/plays"/>
    <m/>
    <m/>
    <x v="1"/>
    <x v="6"/>
  </r>
  <r>
    <n v="800"/>
    <n v="10"/>
    <x v="2"/>
    <x v="0"/>
    <s v="USD"/>
    <n v="1441037097"/>
    <n v="1438445097"/>
    <b v="0"/>
    <n v="1"/>
    <b v="0"/>
    <s v="theater/plays"/>
    <m/>
    <m/>
    <x v="1"/>
    <x v="6"/>
  </r>
  <r>
    <n v="5000"/>
    <n v="250"/>
    <x v="2"/>
    <x v="6"/>
    <s v="EUR"/>
    <n v="1437889336"/>
    <n v="1432705336"/>
    <b v="0"/>
    <n v="4"/>
    <b v="0"/>
    <s v="theater/plays"/>
    <m/>
    <m/>
    <x v="1"/>
    <x v="6"/>
  </r>
  <r>
    <n v="4000"/>
    <n v="0"/>
    <x v="2"/>
    <x v="0"/>
    <s v="USD"/>
    <n v="1449247439"/>
    <n v="1444059839"/>
    <b v="0"/>
    <n v="0"/>
    <b v="0"/>
    <s v="theater/plays"/>
    <m/>
    <m/>
    <x v="1"/>
    <x v="6"/>
  </r>
  <r>
    <n v="3000"/>
    <n v="215"/>
    <x v="2"/>
    <x v="0"/>
    <s v="USD"/>
    <n v="1487811600"/>
    <n v="1486077481"/>
    <b v="0"/>
    <n v="7"/>
    <b v="0"/>
    <s v="theater/plays"/>
    <m/>
    <m/>
    <x v="1"/>
    <x v="6"/>
  </r>
  <r>
    <n v="2000"/>
    <n v="561"/>
    <x v="2"/>
    <x v="0"/>
    <s v="USD"/>
    <n v="1402007500"/>
    <n v="1399415500"/>
    <b v="0"/>
    <n v="11"/>
    <b v="0"/>
    <s v="theater/plays"/>
    <m/>
    <m/>
    <x v="1"/>
    <x v="6"/>
  </r>
  <r>
    <n v="20000"/>
    <n v="0"/>
    <x v="2"/>
    <x v="0"/>
    <s v="USD"/>
    <n v="1450053370"/>
    <n v="1447461370"/>
    <b v="0"/>
    <n v="0"/>
    <b v="0"/>
    <s v="theater/plays"/>
    <m/>
    <m/>
    <x v="1"/>
    <x v="6"/>
  </r>
  <r>
    <n v="2500"/>
    <n v="400"/>
    <x v="2"/>
    <x v="0"/>
    <s v="USD"/>
    <n v="1454525340"/>
    <n v="1452008599"/>
    <b v="0"/>
    <n v="6"/>
    <b v="0"/>
    <s v="theater/plays"/>
    <m/>
    <m/>
    <x v="1"/>
    <x v="6"/>
  </r>
  <r>
    <n v="5000"/>
    <n v="0"/>
    <x v="2"/>
    <x v="0"/>
    <s v="USD"/>
    <n v="1418914964"/>
    <n v="1414591364"/>
    <b v="0"/>
    <n v="0"/>
    <b v="0"/>
    <s v="theater/plays"/>
    <m/>
    <m/>
    <x v="1"/>
    <x v="6"/>
  </r>
  <r>
    <n v="6048"/>
    <n v="413"/>
    <x v="2"/>
    <x v="0"/>
    <s v="USD"/>
    <n v="1450211116"/>
    <n v="1445023516"/>
    <b v="0"/>
    <n v="7"/>
    <b v="0"/>
    <s v="theater/plays"/>
    <m/>
    <m/>
    <x v="1"/>
    <x v="6"/>
  </r>
  <r>
    <n v="23900"/>
    <n v="6141.99"/>
    <x v="2"/>
    <x v="1"/>
    <s v="GBP"/>
    <n v="1475398800"/>
    <n v="1472711224"/>
    <b v="0"/>
    <n v="94"/>
    <b v="0"/>
    <s v="theater/plays"/>
    <m/>
    <m/>
    <x v="1"/>
    <x v="6"/>
  </r>
  <r>
    <n v="13500"/>
    <n v="200"/>
    <x v="2"/>
    <x v="0"/>
    <s v="USD"/>
    <n v="1428097450"/>
    <n v="1425509050"/>
    <b v="0"/>
    <n v="2"/>
    <b v="0"/>
    <s v="theater/plays"/>
    <m/>
    <m/>
    <x v="1"/>
    <x v="6"/>
  </r>
  <r>
    <n v="10000"/>
    <n v="3685"/>
    <x v="2"/>
    <x v="0"/>
    <s v="USD"/>
    <n v="1413925887"/>
    <n v="1411333887"/>
    <b v="0"/>
    <n v="25"/>
    <b v="0"/>
    <s v="theater/plays"/>
    <m/>
    <m/>
    <x v="1"/>
    <x v="6"/>
  </r>
  <r>
    <n v="6000"/>
    <n v="2823"/>
    <x v="2"/>
    <x v="0"/>
    <s v="USD"/>
    <n v="1404253800"/>
    <n v="1402784964"/>
    <b v="0"/>
    <n v="17"/>
    <b v="0"/>
    <s v="theater/plays"/>
    <m/>
    <m/>
    <x v="1"/>
    <x v="6"/>
  </r>
  <r>
    <n v="700"/>
    <n v="80"/>
    <x v="2"/>
    <x v="0"/>
    <s v="USD"/>
    <n v="1464099900"/>
    <n v="1462585315"/>
    <b v="0"/>
    <n v="2"/>
    <b v="0"/>
    <s v="theater/plays"/>
    <m/>
    <m/>
    <x v="1"/>
    <x v="6"/>
  </r>
  <r>
    <n v="2500"/>
    <n v="301"/>
    <x v="2"/>
    <x v="0"/>
    <s v="USD"/>
    <n v="1413573010"/>
    <n v="1408389010"/>
    <b v="0"/>
    <n v="4"/>
    <b v="0"/>
    <s v="theater/plays"/>
    <m/>
    <m/>
    <x v="1"/>
    <x v="6"/>
  </r>
  <r>
    <n v="500"/>
    <n v="300"/>
    <x v="2"/>
    <x v="0"/>
    <s v="USD"/>
    <n v="1448949540"/>
    <n v="1446048367"/>
    <b v="0"/>
    <n v="5"/>
    <b v="0"/>
    <s v="theater/plays"/>
    <m/>
    <m/>
    <x v="1"/>
    <x v="6"/>
  </r>
  <r>
    <n v="8000"/>
    <n v="2500"/>
    <x v="2"/>
    <x v="0"/>
    <s v="USD"/>
    <n v="1437188400"/>
    <n v="1432100004"/>
    <b v="0"/>
    <n v="2"/>
    <b v="0"/>
    <s v="theater/plays"/>
    <m/>
    <m/>
    <x v="1"/>
    <x v="6"/>
  </r>
  <r>
    <n v="5000"/>
    <n v="21"/>
    <x v="2"/>
    <x v="1"/>
    <s v="GBP"/>
    <n v="1473160954"/>
    <n v="1467976954"/>
    <b v="0"/>
    <n v="2"/>
    <b v="0"/>
    <s v="theater/plays"/>
    <m/>
    <m/>
    <x v="1"/>
    <x v="6"/>
  </r>
  <r>
    <n v="10000"/>
    <n v="21"/>
    <x v="2"/>
    <x v="0"/>
    <s v="USD"/>
    <n v="1421781360"/>
    <n v="1419213664"/>
    <b v="0"/>
    <n v="3"/>
    <b v="0"/>
    <s v="theater/plays"/>
    <m/>
    <m/>
    <x v="1"/>
    <x v="6"/>
  </r>
  <r>
    <n v="300"/>
    <n v="0"/>
    <x v="2"/>
    <x v="5"/>
    <s v="CAD"/>
    <n v="1416524325"/>
    <n v="1415228325"/>
    <b v="0"/>
    <n v="0"/>
    <b v="0"/>
    <s v="theater/plays"/>
    <m/>
    <m/>
    <x v="1"/>
    <x v="6"/>
  </r>
  <r>
    <n v="600"/>
    <n v="225"/>
    <x v="2"/>
    <x v="0"/>
    <s v="USD"/>
    <n v="1428642000"/>
    <n v="1426050982"/>
    <b v="0"/>
    <n v="4"/>
    <b v="0"/>
    <s v="theater/plays"/>
    <m/>
    <m/>
    <x v="1"/>
    <x v="6"/>
  </r>
  <r>
    <n v="5000"/>
    <n v="1"/>
    <x v="2"/>
    <x v="2"/>
    <s v="AUD"/>
    <n v="1408596589"/>
    <n v="1406004589"/>
    <b v="0"/>
    <n v="1"/>
    <b v="0"/>
    <s v="theater/plays"/>
    <m/>
    <m/>
    <x v="1"/>
    <x v="6"/>
  </r>
  <r>
    <n v="5600"/>
    <n v="460"/>
    <x v="2"/>
    <x v="0"/>
    <s v="USD"/>
    <n v="1413992210"/>
    <n v="1411400210"/>
    <b v="0"/>
    <n v="12"/>
    <b v="0"/>
    <s v="theater/plays"/>
    <m/>
    <m/>
    <x v="1"/>
    <x v="6"/>
  </r>
  <r>
    <n v="5000"/>
    <n v="110"/>
    <x v="2"/>
    <x v="0"/>
    <s v="USD"/>
    <n v="1420938000"/>
    <n v="1418862743"/>
    <b v="0"/>
    <n v="4"/>
    <b v="0"/>
    <s v="theater/plays"/>
    <m/>
    <m/>
    <x v="1"/>
    <x v="6"/>
  </r>
  <r>
    <n v="17000"/>
    <n v="3001"/>
    <x v="2"/>
    <x v="1"/>
    <s v="GBP"/>
    <n v="1460373187"/>
    <n v="1457352787"/>
    <b v="0"/>
    <n v="91"/>
    <b v="0"/>
    <s v="theater/plays"/>
    <m/>
    <m/>
    <x v="1"/>
    <x v="6"/>
  </r>
  <r>
    <n v="20000"/>
    <n v="16"/>
    <x v="2"/>
    <x v="0"/>
    <s v="USD"/>
    <n v="1436914815"/>
    <n v="1434322815"/>
    <b v="0"/>
    <n v="1"/>
    <b v="0"/>
    <s v="theater/plays"/>
    <m/>
    <m/>
    <x v="1"/>
    <x v="6"/>
  </r>
  <r>
    <n v="1500"/>
    <n v="1"/>
    <x v="2"/>
    <x v="0"/>
    <s v="USD"/>
    <n v="1414077391"/>
    <n v="1411485391"/>
    <b v="0"/>
    <n v="1"/>
    <b v="0"/>
    <s v="theater/plays"/>
    <m/>
    <m/>
    <x v="1"/>
    <x v="6"/>
  </r>
  <r>
    <n v="500"/>
    <n v="0"/>
    <x v="2"/>
    <x v="0"/>
    <s v="USD"/>
    <n v="1399618380"/>
    <n v="1399058797"/>
    <b v="0"/>
    <n v="0"/>
    <b v="0"/>
    <s v="theater/plays"/>
    <m/>
    <m/>
    <x v="1"/>
    <x v="6"/>
  </r>
  <r>
    <n v="3000"/>
    <n v="1126"/>
    <x v="2"/>
    <x v="0"/>
    <s v="USD"/>
    <n v="1413234316"/>
    <n v="1408050316"/>
    <b v="0"/>
    <n v="13"/>
    <b v="0"/>
    <s v="theater/plays"/>
    <m/>
    <m/>
    <x v="1"/>
    <x v="6"/>
  </r>
  <r>
    <n v="500"/>
    <n v="110"/>
    <x v="2"/>
    <x v="1"/>
    <s v="GBP"/>
    <n v="1416081600"/>
    <n v="1413477228"/>
    <b v="0"/>
    <n v="2"/>
    <b v="0"/>
    <s v="theater/plays"/>
    <m/>
    <m/>
    <x v="1"/>
    <x v="6"/>
  </r>
  <r>
    <n v="8880"/>
    <n v="0"/>
    <x v="2"/>
    <x v="0"/>
    <s v="USD"/>
    <n v="1475294400"/>
    <n v="1472674285"/>
    <b v="0"/>
    <n v="0"/>
    <b v="0"/>
    <s v="theater/plays"/>
    <m/>
    <m/>
    <x v="1"/>
    <x v="6"/>
  </r>
  <r>
    <n v="5000"/>
    <n v="881"/>
    <x v="2"/>
    <x v="1"/>
    <s v="GBP"/>
    <n v="1403192031"/>
    <n v="1400600031"/>
    <b v="0"/>
    <n v="21"/>
    <b v="0"/>
    <s v="theater/plays"/>
    <m/>
    <m/>
    <x v="1"/>
    <x v="6"/>
  </r>
  <r>
    <n v="1500"/>
    <n v="795"/>
    <x v="2"/>
    <x v="0"/>
    <s v="USD"/>
    <n v="1467575940"/>
    <n v="1465856639"/>
    <b v="0"/>
    <n v="9"/>
    <b v="0"/>
    <s v="theater/plays"/>
    <m/>
    <m/>
    <x v="1"/>
    <x v="6"/>
  </r>
  <r>
    <n v="3500"/>
    <n v="775"/>
    <x v="2"/>
    <x v="1"/>
    <s v="GBP"/>
    <n v="1448492400"/>
    <n v="1446506080"/>
    <b v="0"/>
    <n v="6"/>
    <b v="0"/>
    <s v="theater/plays"/>
    <m/>
    <m/>
    <x v="1"/>
    <x v="6"/>
  </r>
  <r>
    <n v="3750"/>
    <n v="95"/>
    <x v="2"/>
    <x v="0"/>
    <s v="USD"/>
    <n v="1459483140"/>
    <n v="1458178044"/>
    <b v="0"/>
    <n v="4"/>
    <b v="0"/>
    <s v="theater/plays"/>
    <m/>
    <m/>
    <x v="1"/>
    <x v="6"/>
  </r>
  <r>
    <n v="10000"/>
    <n v="250"/>
    <x v="2"/>
    <x v="5"/>
    <s v="CAD"/>
    <n v="1410836400"/>
    <n v="1408116152"/>
    <b v="0"/>
    <n v="7"/>
    <b v="0"/>
    <s v="theater/plays"/>
    <m/>
    <m/>
    <x v="1"/>
    <x v="6"/>
  </r>
  <r>
    <n v="10000"/>
    <n v="285"/>
    <x v="2"/>
    <x v="5"/>
    <s v="CAD"/>
    <n v="1403539200"/>
    <n v="1400604056"/>
    <b v="0"/>
    <n v="5"/>
    <b v="0"/>
    <s v="theater/plays"/>
    <m/>
    <m/>
    <x v="1"/>
    <x v="6"/>
  </r>
  <r>
    <n v="525"/>
    <n v="0"/>
    <x v="2"/>
    <x v="0"/>
    <s v="USD"/>
    <n v="1461205423"/>
    <n v="1456025023"/>
    <b v="0"/>
    <n v="0"/>
    <b v="0"/>
    <s v="theater/plays"/>
    <m/>
    <m/>
    <x v="1"/>
    <x v="6"/>
  </r>
  <r>
    <n v="20000"/>
    <n v="490"/>
    <x v="2"/>
    <x v="0"/>
    <s v="USD"/>
    <n v="1467481468"/>
    <n v="1464889468"/>
    <b v="0"/>
    <n v="3"/>
    <b v="0"/>
    <s v="theater/plays"/>
    <m/>
    <m/>
    <x v="1"/>
    <x v="6"/>
  </r>
  <r>
    <n v="9500"/>
    <n v="135"/>
    <x v="2"/>
    <x v="1"/>
    <s v="GBP"/>
    <n v="1403886084"/>
    <n v="1401294084"/>
    <b v="0"/>
    <n v="9"/>
    <b v="0"/>
    <s v="theater/plays"/>
    <m/>
    <m/>
    <x v="1"/>
    <x v="6"/>
  </r>
  <r>
    <n v="2000"/>
    <n v="385"/>
    <x v="2"/>
    <x v="2"/>
    <s v="AUD"/>
    <n v="1430316426"/>
    <n v="1427724426"/>
    <b v="0"/>
    <n v="6"/>
    <b v="0"/>
    <s v="theater/plays"/>
    <m/>
    <m/>
    <x v="1"/>
    <x v="6"/>
  </r>
  <r>
    <n v="4000"/>
    <n v="27"/>
    <x v="2"/>
    <x v="0"/>
    <s v="USD"/>
    <n v="1407883811"/>
    <n v="1405291811"/>
    <b v="0"/>
    <n v="4"/>
    <b v="0"/>
    <s v="theater/plays"/>
    <m/>
    <m/>
    <x v="1"/>
    <x v="6"/>
  </r>
  <r>
    <n v="15000"/>
    <n v="25"/>
    <x v="2"/>
    <x v="0"/>
    <s v="USD"/>
    <n v="1463619388"/>
    <n v="1461027388"/>
    <b v="0"/>
    <n v="1"/>
    <b v="0"/>
    <s v="theater/plays"/>
    <m/>
    <m/>
    <x v="1"/>
    <x v="6"/>
  </r>
  <r>
    <n v="5000"/>
    <n v="3045"/>
    <x v="2"/>
    <x v="0"/>
    <s v="USD"/>
    <n v="1443408550"/>
    <n v="1439952550"/>
    <b v="0"/>
    <n v="17"/>
    <b v="0"/>
    <s v="theater/plays"/>
    <m/>
    <m/>
    <x v="1"/>
    <x v="6"/>
  </r>
  <r>
    <n v="3495"/>
    <n v="34.950000000000003"/>
    <x v="2"/>
    <x v="0"/>
    <s v="USD"/>
    <n v="1484348700"/>
    <n v="1481756855"/>
    <b v="0"/>
    <n v="1"/>
    <b v="0"/>
    <s v="theater/plays"/>
    <m/>
    <m/>
    <x v="1"/>
    <x v="6"/>
  </r>
  <r>
    <n v="1250"/>
    <n v="430"/>
    <x v="2"/>
    <x v="1"/>
    <s v="GBP"/>
    <n v="1425124800"/>
    <n v="1421596356"/>
    <b v="0"/>
    <n v="13"/>
    <b v="0"/>
    <s v="theater/plays"/>
    <m/>
    <m/>
    <x v="1"/>
    <x v="6"/>
  </r>
  <r>
    <n v="1000"/>
    <n v="165"/>
    <x v="2"/>
    <x v="0"/>
    <s v="USD"/>
    <n v="1425178800"/>
    <n v="1422374420"/>
    <b v="0"/>
    <n v="6"/>
    <b v="0"/>
    <s v="theater/plays"/>
    <m/>
    <m/>
    <x v="1"/>
    <x v="6"/>
  </r>
  <r>
    <n v="20000"/>
    <n v="0"/>
    <x v="2"/>
    <x v="14"/>
    <s v="MXN"/>
    <n v="1482779931"/>
    <n v="1480187931"/>
    <b v="0"/>
    <n v="0"/>
    <b v="0"/>
    <s v="theater/plays"/>
    <m/>
    <m/>
    <x v="1"/>
    <x v="6"/>
  </r>
  <r>
    <n v="1000"/>
    <n v="4"/>
    <x v="2"/>
    <x v="1"/>
    <s v="GBP"/>
    <n v="1408646111"/>
    <n v="1403462111"/>
    <b v="0"/>
    <n v="2"/>
    <b v="0"/>
    <s v="theater/plays"/>
    <m/>
    <m/>
    <x v="1"/>
    <x v="6"/>
  </r>
  <r>
    <n v="3500"/>
    <n v="37"/>
    <x v="2"/>
    <x v="0"/>
    <s v="USD"/>
    <n v="1431144000"/>
    <n v="1426407426"/>
    <b v="0"/>
    <n v="2"/>
    <b v="0"/>
    <s v="theater/plays"/>
    <m/>
    <m/>
    <x v="1"/>
    <x v="6"/>
  </r>
  <r>
    <n v="2750"/>
    <n v="735"/>
    <x v="2"/>
    <x v="1"/>
    <s v="GBP"/>
    <n v="1446732975"/>
    <n v="1444137375"/>
    <b v="0"/>
    <n v="21"/>
    <b v="0"/>
    <s v="theater/plays"/>
    <m/>
    <m/>
    <x v="1"/>
    <x v="6"/>
  </r>
  <r>
    <n v="2000"/>
    <n v="576"/>
    <x v="2"/>
    <x v="1"/>
    <s v="GBP"/>
    <n v="1404149280"/>
    <n v="1400547969"/>
    <b v="0"/>
    <n v="13"/>
    <b v="0"/>
    <s v="theater/plays"/>
    <m/>
    <m/>
    <x v="1"/>
    <x v="6"/>
  </r>
  <r>
    <n v="700"/>
    <n v="0"/>
    <x v="2"/>
    <x v="0"/>
    <s v="USD"/>
    <n v="1413921060"/>
    <n v="1411499149"/>
    <b v="0"/>
    <n v="0"/>
    <b v="0"/>
    <s v="theater/plays"/>
    <m/>
    <m/>
    <x v="1"/>
    <x v="6"/>
  </r>
  <r>
    <n v="15000"/>
    <n v="1335"/>
    <x v="2"/>
    <x v="0"/>
    <s v="USD"/>
    <n v="1482339794"/>
    <n v="1479747794"/>
    <b v="0"/>
    <n v="6"/>
    <b v="0"/>
    <s v="theater/plays"/>
    <m/>
    <m/>
    <x v="1"/>
    <x v="6"/>
  </r>
  <r>
    <n v="250"/>
    <n v="0"/>
    <x v="2"/>
    <x v="1"/>
    <s v="GBP"/>
    <n v="1485543242"/>
    <n v="1482951242"/>
    <b v="0"/>
    <n v="0"/>
    <b v="0"/>
    <s v="theater/plays"/>
    <m/>
    <m/>
    <x v="1"/>
    <x v="6"/>
  </r>
  <r>
    <n v="3000"/>
    <n v="5"/>
    <x v="2"/>
    <x v="0"/>
    <s v="USD"/>
    <n v="1466375521"/>
    <n v="1463783521"/>
    <b v="0"/>
    <n v="1"/>
    <b v="0"/>
    <s v="theater/plays"/>
    <m/>
    <m/>
    <x v="1"/>
    <x v="6"/>
  </r>
  <r>
    <n v="3000"/>
    <n v="0"/>
    <x v="2"/>
    <x v="0"/>
    <s v="USD"/>
    <n v="1465930440"/>
    <n v="1463849116"/>
    <b v="0"/>
    <n v="0"/>
    <b v="0"/>
    <s v="theater/plays"/>
    <m/>
    <m/>
    <x v="1"/>
    <x v="6"/>
  </r>
  <r>
    <n v="2224"/>
    <n v="350"/>
    <x v="2"/>
    <x v="0"/>
    <s v="USD"/>
    <n v="1425819425"/>
    <n v="1423231025"/>
    <b v="0"/>
    <n v="12"/>
    <b v="0"/>
    <s v="theater/plays"/>
    <m/>
    <m/>
    <x v="1"/>
    <x v="6"/>
  </r>
  <r>
    <n v="150"/>
    <n v="3"/>
    <x v="2"/>
    <x v="0"/>
    <s v="USD"/>
    <n v="1447542000"/>
    <n v="1446179553"/>
    <b v="0"/>
    <n v="2"/>
    <b v="0"/>
    <s v="theater/plays"/>
    <m/>
    <m/>
    <x v="1"/>
    <x v="6"/>
  </r>
  <r>
    <n v="3500"/>
    <n v="759"/>
    <x v="2"/>
    <x v="0"/>
    <s v="USD"/>
    <n v="1452795416"/>
    <n v="1450203416"/>
    <b v="0"/>
    <n v="6"/>
    <b v="0"/>
    <s v="theater/plays"/>
    <m/>
    <m/>
    <x v="1"/>
    <x v="6"/>
  </r>
  <r>
    <n v="3000"/>
    <n v="10"/>
    <x v="2"/>
    <x v="13"/>
    <s v="EUR"/>
    <n v="1476008906"/>
    <n v="1473416906"/>
    <b v="0"/>
    <n v="1"/>
    <b v="0"/>
    <s v="theater/plays"/>
    <m/>
    <m/>
    <x v="1"/>
    <x v="6"/>
  </r>
  <r>
    <n v="3500"/>
    <n v="10"/>
    <x v="2"/>
    <x v="0"/>
    <s v="USD"/>
    <n v="1427169540"/>
    <n v="1424701775"/>
    <b v="0"/>
    <n v="1"/>
    <b v="0"/>
    <s v="theater/plays"/>
    <m/>
    <m/>
    <x v="1"/>
    <x v="6"/>
  </r>
  <r>
    <n v="1000"/>
    <n v="47"/>
    <x v="2"/>
    <x v="0"/>
    <s v="USD"/>
    <n v="1448078400"/>
    <n v="1445985299"/>
    <b v="0"/>
    <n v="5"/>
    <b v="0"/>
    <s v="theater/plays"/>
    <m/>
    <m/>
    <x v="1"/>
    <x v="6"/>
  </r>
  <r>
    <n v="9600"/>
    <n v="0"/>
    <x v="2"/>
    <x v="0"/>
    <s v="USD"/>
    <n v="1468777786"/>
    <n v="1466185786"/>
    <b v="0"/>
    <n v="0"/>
    <b v="0"/>
    <s v="theater/plays"/>
    <m/>
    <m/>
    <x v="1"/>
    <x v="6"/>
  </r>
  <r>
    <n v="2000"/>
    <n v="216"/>
    <x v="2"/>
    <x v="1"/>
    <s v="GBP"/>
    <n v="1421403960"/>
    <n v="1418827324"/>
    <b v="0"/>
    <n v="3"/>
    <b v="0"/>
    <s v="theater/plays"/>
    <m/>
    <m/>
    <x v="1"/>
    <x v="6"/>
  </r>
  <r>
    <n v="5000"/>
    <n v="240"/>
    <x v="2"/>
    <x v="0"/>
    <s v="USD"/>
    <n v="1433093700"/>
    <n v="1430242488"/>
    <b v="0"/>
    <n v="8"/>
    <b v="0"/>
    <s v="theater/plays"/>
    <m/>
    <m/>
    <x v="1"/>
    <x v="6"/>
  </r>
  <r>
    <n v="1000"/>
    <n v="32"/>
    <x v="2"/>
    <x v="0"/>
    <s v="USD"/>
    <n v="1438959600"/>
    <n v="1437754137"/>
    <b v="0"/>
    <n v="3"/>
    <b v="0"/>
    <s v="theater/plays"/>
    <m/>
    <m/>
    <x v="1"/>
    <x v="6"/>
  </r>
  <r>
    <n v="1600"/>
    <n v="204"/>
    <x v="2"/>
    <x v="0"/>
    <s v="USD"/>
    <n v="1421410151"/>
    <n v="1418818151"/>
    <b v="0"/>
    <n v="8"/>
    <b v="0"/>
    <s v="theater/plays"/>
    <m/>
    <m/>
    <x v="1"/>
    <x v="6"/>
  </r>
  <r>
    <n v="110000"/>
    <n v="20"/>
    <x v="2"/>
    <x v="0"/>
    <s v="USD"/>
    <n v="1428205247"/>
    <n v="1423024847"/>
    <b v="0"/>
    <n v="1"/>
    <b v="0"/>
    <s v="theater/plays"/>
    <m/>
    <m/>
    <x v="1"/>
    <x v="6"/>
  </r>
  <r>
    <n v="2500"/>
    <n v="60"/>
    <x v="2"/>
    <x v="1"/>
    <s v="GBP"/>
    <n v="1440272093"/>
    <n v="1435088093"/>
    <b v="0"/>
    <n v="4"/>
    <b v="0"/>
    <s v="theater/plays"/>
    <m/>
    <m/>
    <x v="1"/>
    <x v="6"/>
  </r>
  <r>
    <n v="2000"/>
    <n v="730"/>
    <x v="2"/>
    <x v="0"/>
    <s v="USD"/>
    <n v="1413953940"/>
    <n v="1410141900"/>
    <b v="0"/>
    <n v="8"/>
    <b v="0"/>
    <s v="theater/plays"/>
    <m/>
    <m/>
    <x v="1"/>
    <x v="6"/>
  </r>
  <r>
    <n v="30000"/>
    <n v="800"/>
    <x v="2"/>
    <x v="14"/>
    <s v="MXN"/>
    <n v="1482108350"/>
    <n v="1479516350"/>
    <b v="0"/>
    <n v="1"/>
    <b v="0"/>
    <s v="theater/plays"/>
    <m/>
    <m/>
    <x v="1"/>
    <x v="6"/>
  </r>
  <r>
    <n v="3500"/>
    <n v="400"/>
    <x v="2"/>
    <x v="1"/>
    <s v="GBP"/>
    <n v="1488271860"/>
    <n v="1484484219"/>
    <b v="0"/>
    <n v="5"/>
    <b v="0"/>
    <s v="theater/plays"/>
    <m/>
    <m/>
    <x v="1"/>
    <x v="6"/>
  </r>
  <r>
    <n v="10000"/>
    <n v="0"/>
    <x v="2"/>
    <x v="1"/>
    <s v="GBP"/>
    <n v="1454284500"/>
    <n v="1449431237"/>
    <b v="0"/>
    <n v="0"/>
    <b v="0"/>
    <s v="theater/plays"/>
    <m/>
    <m/>
    <x v="1"/>
    <x v="6"/>
  </r>
  <r>
    <n v="75000"/>
    <n v="0"/>
    <x v="2"/>
    <x v="0"/>
    <s v="USD"/>
    <n v="1465060797"/>
    <n v="1462468797"/>
    <b v="0"/>
    <n v="0"/>
    <b v="0"/>
    <s v="theater/plays"/>
    <m/>
    <m/>
    <x v="1"/>
    <x v="6"/>
  </r>
  <r>
    <n v="4500"/>
    <n v="50"/>
    <x v="2"/>
    <x v="0"/>
    <s v="USD"/>
    <n v="1472847873"/>
    <n v="1468959873"/>
    <b v="0"/>
    <n v="1"/>
    <b v="0"/>
    <s v="theater/plays"/>
    <m/>
    <m/>
    <x v="1"/>
    <x v="6"/>
  </r>
  <r>
    <n v="270"/>
    <n v="0"/>
    <x v="2"/>
    <x v="0"/>
    <s v="USD"/>
    <n v="1414205990"/>
    <n v="1413341990"/>
    <b v="0"/>
    <n v="0"/>
    <b v="0"/>
    <s v="theater/plays"/>
    <m/>
    <m/>
    <x v="1"/>
    <x v="6"/>
  </r>
  <r>
    <n v="600"/>
    <n v="0"/>
    <x v="2"/>
    <x v="0"/>
    <s v="USD"/>
    <n v="1485380482"/>
    <n v="1482788482"/>
    <b v="0"/>
    <n v="0"/>
    <b v="0"/>
    <s v="theater/plays"/>
    <m/>
    <m/>
    <x v="1"/>
    <x v="6"/>
  </r>
  <r>
    <n v="500"/>
    <n v="137"/>
    <x v="2"/>
    <x v="0"/>
    <s v="USD"/>
    <n v="1463343673"/>
    <n v="1460751673"/>
    <b v="0"/>
    <n v="6"/>
    <b v="0"/>
    <s v="theater/plays"/>
    <m/>
    <m/>
    <x v="1"/>
    <x v="6"/>
  </r>
  <r>
    <n v="1000"/>
    <n v="100"/>
    <x v="2"/>
    <x v="0"/>
    <s v="USD"/>
    <n v="1440613920"/>
    <n v="1435953566"/>
    <b v="0"/>
    <n v="6"/>
    <b v="0"/>
    <s v="theater/plays"/>
    <m/>
    <m/>
    <x v="1"/>
    <x v="6"/>
  </r>
  <r>
    <n v="3000"/>
    <n v="641"/>
    <x v="2"/>
    <x v="2"/>
    <s v="AUD"/>
    <n v="1477550434"/>
    <n v="1474958434"/>
    <b v="0"/>
    <n v="14"/>
    <b v="0"/>
    <s v="theater/plays"/>
    <m/>
    <m/>
    <x v="1"/>
    <x v="6"/>
  </r>
  <r>
    <n v="33000"/>
    <n v="2300"/>
    <x v="2"/>
    <x v="14"/>
    <s v="MXN"/>
    <n v="1482711309"/>
    <n v="1479860109"/>
    <b v="0"/>
    <n v="6"/>
    <b v="0"/>
    <s v="theater/plays"/>
    <m/>
    <m/>
    <x v="1"/>
    <x v="6"/>
  </r>
  <r>
    <n v="5000"/>
    <n v="3530"/>
    <x v="2"/>
    <x v="0"/>
    <s v="USD"/>
    <n v="1427936400"/>
    <n v="1424221866"/>
    <b v="0"/>
    <n v="33"/>
    <b v="0"/>
    <s v="theater/plays"/>
    <m/>
    <m/>
    <x v="1"/>
    <x v="6"/>
  </r>
  <r>
    <n v="2000"/>
    <n v="41"/>
    <x v="2"/>
    <x v="0"/>
    <s v="USD"/>
    <n v="1411596001"/>
    <n v="1409608801"/>
    <b v="0"/>
    <n v="4"/>
    <b v="0"/>
    <s v="theater/plays"/>
    <m/>
    <m/>
    <x v="1"/>
    <x v="6"/>
  </r>
  <r>
    <n v="3000"/>
    <n v="59"/>
    <x v="2"/>
    <x v="0"/>
    <s v="USD"/>
    <n v="1488517200"/>
    <n v="1485909937"/>
    <b v="0"/>
    <n v="1"/>
    <b v="0"/>
    <s v="theater/plays"/>
    <m/>
    <m/>
    <x v="1"/>
    <x v="6"/>
  </r>
  <r>
    <n v="500"/>
    <n v="0"/>
    <x v="2"/>
    <x v="1"/>
    <s v="GBP"/>
    <n v="1448805404"/>
    <n v="1446209804"/>
    <b v="0"/>
    <n v="0"/>
    <b v="0"/>
    <s v="theater/plays"/>
    <m/>
    <m/>
    <x v="1"/>
    <x v="6"/>
  </r>
  <r>
    <n v="300"/>
    <n v="86"/>
    <x v="2"/>
    <x v="1"/>
    <s v="GBP"/>
    <n v="1469113351"/>
    <n v="1463929351"/>
    <b v="0"/>
    <n v="6"/>
    <b v="0"/>
    <s v="theater/plays"/>
    <m/>
    <m/>
    <x v="1"/>
    <x v="6"/>
  </r>
  <r>
    <n v="3000"/>
    <n v="94"/>
    <x v="2"/>
    <x v="0"/>
    <s v="USD"/>
    <n v="1424747740"/>
    <n v="1422155740"/>
    <b v="0"/>
    <n v="6"/>
    <b v="0"/>
    <s v="theater/plays"/>
    <m/>
    <m/>
    <x v="1"/>
    <x v="6"/>
  </r>
  <r>
    <n v="2500"/>
    <n v="1"/>
    <x v="2"/>
    <x v="17"/>
    <s v="EUR"/>
    <n v="1456617600"/>
    <n v="1454280186"/>
    <b v="0"/>
    <n v="1"/>
    <b v="0"/>
    <s v="theater/plays"/>
    <m/>
    <m/>
    <x v="1"/>
    <x v="6"/>
  </r>
  <r>
    <n v="1500"/>
    <n v="3"/>
    <x v="2"/>
    <x v="0"/>
    <s v="USD"/>
    <n v="1452234840"/>
    <n v="1450619123"/>
    <b v="0"/>
    <n v="3"/>
    <b v="0"/>
    <s v="theater/plays"/>
    <m/>
    <m/>
    <x v="1"/>
    <x v="6"/>
  </r>
  <r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AB720-9A12-4263-892B-C4F8A6A840C5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5">
    <pivotField showAll="0"/>
    <pivotField showAll="0"/>
    <pivotField axis="axisCol" showAll="0">
      <items count="6">
        <item x="0"/>
        <item x="4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2"/>
    </i>
    <i>
      <x v="3"/>
    </i>
    <i>
      <x v="4"/>
    </i>
    <i t="grand">
      <x/>
    </i>
  </colItems>
  <pageFields count="1">
    <pageField fld="3" hier="-1"/>
  </pageFields>
  <dataFields count="1">
    <dataField name="Count of outcome" fld="9" subtotal="count" baseField="13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EAE6A-8787-4174-8AE4-DDD6D9BFBDCA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axis="axisCol" showAll="0">
      <items count="6">
        <item x="0"/>
        <item x="4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2"/>
    </i>
    <i>
      <x v="3"/>
    </i>
    <i>
      <x v="4"/>
    </i>
    <i t="grand">
      <x/>
    </i>
  </colItems>
  <pageFields count="2">
    <pageField fld="3" hier="-1"/>
    <pageField fld="13" hier="-1"/>
  </pageFields>
  <dataFields count="1">
    <dataField name="Count of outcome" fld="9" subtotal="count" baseField="13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494389-47F9-46B7-80E7-34479AF23EFE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19">
    <pivotField showAll="0"/>
    <pivotField showAll="0"/>
    <pivotField axis="axisCol" dataField="1" showAll="0">
      <items count="6">
        <item x="0"/>
        <item h="1" x="4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2"/>
    </i>
    <i>
      <x v="3"/>
    </i>
    <i>
      <x v="4"/>
    </i>
    <i t="grand">
      <x/>
    </i>
  </colItems>
  <pageFields count="2">
    <pageField fld="13" hier="-1"/>
    <pageField fld="18" hier="-1"/>
  </pageFields>
  <dataFields count="1">
    <dataField name="Count of outcomes" fld="2" subtotal="count" baseField="15" baseItem="8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331B6-9B58-4276-B406-3EAD3CB4ADEE}">
  <sheetPr codeName="Sheet1"/>
  <dimension ref="A1:F14"/>
  <sheetViews>
    <sheetView workbookViewId="0">
      <selection activeCell="B4" sqref="B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8379</v>
      </c>
      <c r="B3" s="7" t="s">
        <v>8363</v>
      </c>
    </row>
    <row r="4" spans="1:6" x14ac:dyDescent="0.2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8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8330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210ED-9CCB-42AD-86C4-0FC37D985741}">
  <sheetPr codeName="Sheet2"/>
  <dimension ref="A1:F47"/>
  <sheetViews>
    <sheetView workbookViewId="0">
      <selection activeCell="B5" sqref="B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8359</v>
      </c>
      <c r="B2" t="s">
        <v>8362</v>
      </c>
    </row>
    <row r="4" spans="1:6" x14ac:dyDescent="0.25">
      <c r="A4" s="7" t="s">
        <v>8379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8" t="s">
        <v>8315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8343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8357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8313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8346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8323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8336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8347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8327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8342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8338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8344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8312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8333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8339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28AF-732B-4B4F-87D9-D496BF43D39F}">
  <sheetPr codeName="Sheet3"/>
  <dimension ref="A1:F18"/>
  <sheetViews>
    <sheetView topLeftCell="A4"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8359</v>
      </c>
      <c r="B1" t="s">
        <v>8362</v>
      </c>
    </row>
    <row r="2" spans="1:6" x14ac:dyDescent="0.25">
      <c r="A2" s="7" t="s">
        <v>8378</v>
      </c>
      <c r="B2" t="s">
        <v>8362</v>
      </c>
    </row>
    <row r="4" spans="1:6" x14ac:dyDescent="0.25">
      <c r="A4" s="7" t="s">
        <v>8380</v>
      </c>
      <c r="B4" s="7" t="s">
        <v>8363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8" t="s">
        <v>8372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 x14ac:dyDescent="0.25">
      <c r="A7" s="8" t="s">
        <v>8373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 x14ac:dyDescent="0.25">
      <c r="A8" s="8" t="s">
        <v>8374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 x14ac:dyDescent="0.25">
      <c r="A9" s="8" t="s">
        <v>8375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 x14ac:dyDescent="0.25">
      <c r="A10" s="8" t="s">
        <v>8366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 x14ac:dyDescent="0.25">
      <c r="A11" s="8" t="s">
        <v>8376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 x14ac:dyDescent="0.25">
      <c r="A12" s="8" t="s">
        <v>8367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 x14ac:dyDescent="0.25">
      <c r="A13" s="8" t="s">
        <v>8368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 x14ac:dyDescent="0.25">
      <c r="A14" s="8" t="s">
        <v>8369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 x14ac:dyDescent="0.25">
      <c r="A15" s="8" t="s">
        <v>8370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 x14ac:dyDescent="0.25">
      <c r="A16" s="8" t="s">
        <v>8371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 x14ac:dyDescent="0.25">
      <c r="A17" s="8" t="s">
        <v>8377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 x14ac:dyDescent="0.25">
      <c r="A18" s="8" t="s">
        <v>8361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abSelected="1" topLeftCell="D1" zoomScaleNormal="100" workbookViewId="0">
      <selection activeCell="K2" sqref="K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11" bestFit="1" customWidth="1"/>
    <col min="5" max="5" width="13.5703125" style="11" customWidth="1"/>
    <col min="6" max="6" width="17.28515625" customWidth="1"/>
    <col min="7" max="7" width="15" customWidth="1"/>
    <col min="8" max="8" width="15.7109375" customWidth="1"/>
    <col min="9" max="9" width="19.28515625" customWidth="1"/>
    <col min="10" max="10" width="17.85546875" customWidth="1"/>
    <col min="11" max="11" width="15.42578125" customWidth="1"/>
    <col min="12" max="12" width="15.5703125" customWidth="1"/>
    <col min="13" max="13" width="17.42578125" customWidth="1"/>
    <col min="14" max="14" width="25.140625" customWidth="1"/>
    <col min="15" max="15" width="15" style="6" customWidth="1"/>
    <col min="16" max="16" width="16.5703125" style="11" customWidth="1"/>
    <col min="17" max="17" width="20.140625" customWidth="1"/>
    <col min="18" max="21" width="24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0" t="s">
        <v>8216</v>
      </c>
      <c r="E1" s="10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0" t="s">
        <v>8307</v>
      </c>
      <c r="Q1" s="1" t="s">
        <v>8359</v>
      </c>
      <c r="R1" s="1" t="s">
        <v>8308</v>
      </c>
      <c r="S1" s="1" t="s">
        <v>8364</v>
      </c>
      <c r="T1" s="1" t="s">
        <v>8365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 s="11">
        <v>8500</v>
      </c>
      <c r="E2" s="11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1">
        <f>IFERROR(E2/L2,0)</f>
        <v>63.917582417582416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11">
        <v>10275</v>
      </c>
      <c r="E3" s="11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11">
        <f t="shared" ref="P3:P66" si="0">IFERROR(E3/L3,0)</f>
        <v>185.48101265822785</v>
      </c>
      <c r="Q3" t="s">
        <v>8309</v>
      </c>
      <c r="R3" t="s">
        <v>8310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11">
        <v>500</v>
      </c>
      <c r="E4" s="11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6" si="3">E4/D4</f>
        <v>1.05</v>
      </c>
      <c r="P4" s="11">
        <f t="shared" si="0"/>
        <v>15</v>
      </c>
      <c r="Q4" t="s">
        <v>8309</v>
      </c>
      <c r="R4" t="s">
        <v>8310</v>
      </c>
      <c r="S4" s="12">
        <f>(((J4/60)/60)/24)+DATE(1970,1,1)</f>
        <v>42405.702349537038</v>
      </c>
      <c r="T4" s="12">
        <f t="shared" si="2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11">
        <v>10000</v>
      </c>
      <c r="E5" s="11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1.0389999999999999</v>
      </c>
      <c r="P5" s="11">
        <f t="shared" si="0"/>
        <v>69.266666666666666</v>
      </c>
      <c r="Q5" t="s">
        <v>8309</v>
      </c>
      <c r="R5" t="s">
        <v>8310</v>
      </c>
      <c r="S5" s="12">
        <f t="shared" si="1"/>
        <v>41828.515127314815</v>
      </c>
      <c r="T5" s="12">
        <f t="shared" si="2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11">
        <v>44000</v>
      </c>
      <c r="E6" s="11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1.2299154545454545</v>
      </c>
      <c r="P6" s="11">
        <f t="shared" si="0"/>
        <v>190.55028169014085</v>
      </c>
      <c r="Q6" t="s">
        <v>8309</v>
      </c>
      <c r="R6" t="s">
        <v>8310</v>
      </c>
      <c r="S6" s="12">
        <f t="shared" si="1"/>
        <v>42327.834247685183</v>
      </c>
      <c r="T6" s="12">
        <f t="shared" si="2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11">
        <v>3999</v>
      </c>
      <c r="E7" s="11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1.0977744436109027</v>
      </c>
      <c r="P7" s="11">
        <f t="shared" si="0"/>
        <v>93.40425531914893</v>
      </c>
      <c r="Q7" t="s">
        <v>8309</v>
      </c>
      <c r="R7" t="s">
        <v>8310</v>
      </c>
      <c r="S7" s="12">
        <f t="shared" si="1"/>
        <v>42563.932951388888</v>
      </c>
      <c r="T7" s="12">
        <f t="shared" si="2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11">
        <v>8000</v>
      </c>
      <c r="E8" s="11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1.064875</v>
      </c>
      <c r="P8" s="11">
        <f t="shared" si="0"/>
        <v>146.87931034482759</v>
      </c>
      <c r="Q8" t="s">
        <v>8309</v>
      </c>
      <c r="R8" t="s">
        <v>8310</v>
      </c>
      <c r="S8" s="12">
        <f t="shared" si="1"/>
        <v>41794.072337962964</v>
      </c>
      <c r="T8" s="12">
        <f t="shared" si="2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11">
        <v>9000</v>
      </c>
      <c r="E9" s="11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1.0122222222222221</v>
      </c>
      <c r="P9" s="11">
        <f t="shared" si="0"/>
        <v>159.82456140350877</v>
      </c>
      <c r="Q9" t="s">
        <v>8309</v>
      </c>
      <c r="R9" t="s">
        <v>8310</v>
      </c>
      <c r="S9" s="12">
        <f t="shared" si="1"/>
        <v>42516.047071759262</v>
      </c>
      <c r="T9" s="12">
        <f t="shared" si="2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11">
        <v>3500</v>
      </c>
      <c r="E10" s="11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1.0004342857142856</v>
      </c>
      <c r="P10" s="11">
        <f t="shared" si="0"/>
        <v>291.79333333333335</v>
      </c>
      <c r="Q10" t="s">
        <v>8309</v>
      </c>
      <c r="R10" t="s">
        <v>8310</v>
      </c>
      <c r="S10" s="12">
        <f t="shared" si="1"/>
        <v>42468.94458333333</v>
      </c>
      <c r="T10" s="12">
        <f t="shared" si="2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11">
        <v>500</v>
      </c>
      <c r="E11" s="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1.2599800000000001</v>
      </c>
      <c r="P11" s="11">
        <f t="shared" si="0"/>
        <v>31.499500000000001</v>
      </c>
      <c r="Q11" t="s">
        <v>8309</v>
      </c>
      <c r="R11" t="s">
        <v>8310</v>
      </c>
      <c r="S11" s="12">
        <f t="shared" si="1"/>
        <v>42447.103518518517</v>
      </c>
      <c r="T11" s="12">
        <f t="shared" si="2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11">
        <v>3000</v>
      </c>
      <c r="E12" s="11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1.0049999999999999</v>
      </c>
      <c r="P12" s="11">
        <f t="shared" si="0"/>
        <v>158.68421052631578</v>
      </c>
      <c r="Q12" t="s">
        <v>8309</v>
      </c>
      <c r="R12" t="s">
        <v>8310</v>
      </c>
      <c r="S12" s="12">
        <f t="shared" si="1"/>
        <v>41780.068043981482</v>
      </c>
      <c r="T12" s="12">
        <f t="shared" si="2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11">
        <v>5000</v>
      </c>
      <c r="E13" s="11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1.2050000000000001</v>
      </c>
      <c r="P13" s="11">
        <f t="shared" si="0"/>
        <v>80.333333333333329</v>
      </c>
      <c r="Q13" t="s">
        <v>8309</v>
      </c>
      <c r="R13" t="s">
        <v>8310</v>
      </c>
      <c r="S13" s="12">
        <f t="shared" si="1"/>
        <v>42572.778495370367</v>
      </c>
      <c r="T13" s="12">
        <f t="shared" si="2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11">
        <v>30000</v>
      </c>
      <c r="E14" s="11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1.6529333333333334</v>
      </c>
      <c r="P14" s="11">
        <f t="shared" si="0"/>
        <v>59.961305925030231</v>
      </c>
      <c r="Q14" t="s">
        <v>8309</v>
      </c>
      <c r="R14" t="s">
        <v>8310</v>
      </c>
      <c r="S14" s="12">
        <f t="shared" si="1"/>
        <v>41791.713252314818</v>
      </c>
      <c r="T14" s="12">
        <f t="shared" si="2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11">
        <v>3500</v>
      </c>
      <c r="E15" s="11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1.5997142857142856</v>
      </c>
      <c r="P15" s="11">
        <f t="shared" si="0"/>
        <v>109.78431372549019</v>
      </c>
      <c r="Q15" t="s">
        <v>8309</v>
      </c>
      <c r="R15" t="s">
        <v>8310</v>
      </c>
      <c r="S15" s="12">
        <f t="shared" si="1"/>
        <v>42508.677187499998</v>
      </c>
      <c r="T15" s="12">
        <f t="shared" si="2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11">
        <v>6000</v>
      </c>
      <c r="E16" s="11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1.0093333333333334</v>
      </c>
      <c r="P16" s="11">
        <f t="shared" si="0"/>
        <v>147.70731707317074</v>
      </c>
      <c r="Q16" t="s">
        <v>8309</v>
      </c>
      <c r="R16" t="s">
        <v>8310</v>
      </c>
      <c r="S16" s="12">
        <f t="shared" si="1"/>
        <v>41808.02648148148</v>
      </c>
      <c r="T16" s="12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11">
        <v>2000</v>
      </c>
      <c r="E17" s="11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1.0660000000000001</v>
      </c>
      <c r="P17" s="11">
        <f t="shared" si="0"/>
        <v>21.755102040816325</v>
      </c>
      <c r="Q17" t="s">
        <v>8309</v>
      </c>
      <c r="R17" t="s">
        <v>8310</v>
      </c>
      <c r="S17" s="12">
        <f t="shared" si="1"/>
        <v>42256.391875000001</v>
      </c>
      <c r="T17" s="12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11">
        <v>12000</v>
      </c>
      <c r="E18" s="11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1.0024166666666667</v>
      </c>
      <c r="P18" s="11">
        <f t="shared" si="0"/>
        <v>171.84285714285716</v>
      </c>
      <c r="Q18" t="s">
        <v>8309</v>
      </c>
      <c r="R18" t="s">
        <v>8310</v>
      </c>
      <c r="S18" s="12">
        <f t="shared" si="1"/>
        <v>41760.796423611115</v>
      </c>
      <c r="T18" s="12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11">
        <v>1500</v>
      </c>
      <c r="E19" s="11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1.0066666666666666</v>
      </c>
      <c r="P19" s="11">
        <f t="shared" si="0"/>
        <v>41.944444444444443</v>
      </c>
      <c r="Q19" t="s">
        <v>8309</v>
      </c>
      <c r="R19" t="s">
        <v>8310</v>
      </c>
      <c r="S19" s="12">
        <f t="shared" si="1"/>
        <v>41917.731736111113</v>
      </c>
      <c r="T19" s="12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11">
        <v>30000</v>
      </c>
      <c r="E20" s="11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1.0632110000000001</v>
      </c>
      <c r="P20" s="11">
        <f t="shared" si="0"/>
        <v>93.264122807017543</v>
      </c>
      <c r="Q20" t="s">
        <v>8309</v>
      </c>
      <c r="R20" t="s">
        <v>8310</v>
      </c>
      <c r="S20" s="12">
        <f t="shared" si="1"/>
        <v>41869.542314814818</v>
      </c>
      <c r="T20" s="12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1">
        <v>850</v>
      </c>
      <c r="E21" s="1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1.4529411764705882</v>
      </c>
      <c r="P21" s="11">
        <f t="shared" si="0"/>
        <v>56.136363636363633</v>
      </c>
      <c r="Q21" t="s">
        <v>8309</v>
      </c>
      <c r="R21" t="s">
        <v>8310</v>
      </c>
      <c r="S21" s="12">
        <f t="shared" si="1"/>
        <v>42175.816365740742</v>
      </c>
      <c r="T21" s="12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1">
        <v>2000</v>
      </c>
      <c r="E22" s="11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1.002</v>
      </c>
      <c r="P22" s="11">
        <f t="shared" si="0"/>
        <v>80.16</v>
      </c>
      <c r="Q22" t="s">
        <v>8309</v>
      </c>
      <c r="R22" t="s">
        <v>8310</v>
      </c>
      <c r="S22" s="12">
        <f t="shared" si="1"/>
        <v>42200.758240740746</v>
      </c>
      <c r="T22" s="12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1">
        <v>18500</v>
      </c>
      <c r="E23" s="11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1.0913513513513513</v>
      </c>
      <c r="P23" s="11">
        <f t="shared" si="0"/>
        <v>199.9009900990099</v>
      </c>
      <c r="Q23" t="s">
        <v>8309</v>
      </c>
      <c r="R23" t="s">
        <v>8310</v>
      </c>
      <c r="S23" s="12">
        <f t="shared" si="1"/>
        <v>41878.627187500002</v>
      </c>
      <c r="T23" s="12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1">
        <v>350</v>
      </c>
      <c r="E24" s="11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1.1714285714285715</v>
      </c>
      <c r="P24" s="11">
        <f t="shared" si="0"/>
        <v>51.25</v>
      </c>
      <c r="Q24" t="s">
        <v>8309</v>
      </c>
      <c r="R24" t="s">
        <v>8310</v>
      </c>
      <c r="S24" s="12">
        <f t="shared" si="1"/>
        <v>41989.91134259259</v>
      </c>
      <c r="T24" s="12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11">
        <v>2000</v>
      </c>
      <c r="E25" s="11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1.1850000000000001</v>
      </c>
      <c r="P25" s="11">
        <f t="shared" si="0"/>
        <v>103.04347826086956</v>
      </c>
      <c r="Q25" t="s">
        <v>8309</v>
      </c>
      <c r="R25" t="s">
        <v>8310</v>
      </c>
      <c r="S25" s="12">
        <f t="shared" si="1"/>
        <v>42097.778946759259</v>
      </c>
      <c r="T25" s="12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11">
        <v>35000</v>
      </c>
      <c r="E26" s="11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1.0880768571428572</v>
      </c>
      <c r="P26" s="11">
        <f t="shared" si="0"/>
        <v>66.346149825783982</v>
      </c>
      <c r="Q26" t="s">
        <v>8309</v>
      </c>
      <c r="R26" t="s">
        <v>8310</v>
      </c>
      <c r="S26" s="12">
        <f t="shared" si="1"/>
        <v>42229.820173611108</v>
      </c>
      <c r="T26" s="12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11">
        <v>600</v>
      </c>
      <c r="E27" s="11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1.3333333333333333</v>
      </c>
      <c r="P27" s="11">
        <f t="shared" si="0"/>
        <v>57.142857142857146</v>
      </c>
      <c r="Q27" t="s">
        <v>8309</v>
      </c>
      <c r="R27" t="s">
        <v>8310</v>
      </c>
      <c r="S27" s="12">
        <f t="shared" si="1"/>
        <v>42318.025011574078</v>
      </c>
      <c r="T27" s="12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1">
        <v>1250</v>
      </c>
      <c r="E28" s="11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1.552</v>
      </c>
      <c r="P28" s="11">
        <f t="shared" si="0"/>
        <v>102.10526315789474</v>
      </c>
      <c r="Q28" t="s">
        <v>8309</v>
      </c>
      <c r="R28" t="s">
        <v>8310</v>
      </c>
      <c r="S28" s="12">
        <f t="shared" si="1"/>
        <v>41828.515555555554</v>
      </c>
      <c r="T28" s="12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1">
        <v>20000</v>
      </c>
      <c r="E29" s="11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1.1172500000000001</v>
      </c>
      <c r="P29" s="11">
        <f t="shared" si="0"/>
        <v>148.96666666666667</v>
      </c>
      <c r="Q29" t="s">
        <v>8309</v>
      </c>
      <c r="R29" t="s">
        <v>8310</v>
      </c>
      <c r="S29" s="12">
        <f t="shared" si="1"/>
        <v>41929.164733796293</v>
      </c>
      <c r="T29" s="12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11">
        <v>12000</v>
      </c>
      <c r="E30" s="11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1.0035000000000001</v>
      </c>
      <c r="P30" s="11">
        <f t="shared" si="0"/>
        <v>169.6056338028169</v>
      </c>
      <c r="Q30" t="s">
        <v>8309</v>
      </c>
      <c r="R30" t="s">
        <v>8310</v>
      </c>
      <c r="S30" s="12">
        <f t="shared" si="1"/>
        <v>42324.96393518518</v>
      </c>
      <c r="T30" s="12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1">
        <v>3000</v>
      </c>
      <c r="E31" s="1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1.2333333333333334</v>
      </c>
      <c r="P31" s="11">
        <f t="shared" si="0"/>
        <v>31.623931623931625</v>
      </c>
      <c r="Q31" t="s">
        <v>8309</v>
      </c>
      <c r="R31" t="s">
        <v>8310</v>
      </c>
      <c r="S31" s="12">
        <f t="shared" si="1"/>
        <v>41812.67324074074</v>
      </c>
      <c r="T31" s="12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1">
        <v>4000</v>
      </c>
      <c r="E32" s="11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1.0129975</v>
      </c>
      <c r="P32" s="11">
        <f t="shared" si="0"/>
        <v>76.45264150943396</v>
      </c>
      <c r="Q32" t="s">
        <v>8309</v>
      </c>
      <c r="R32" t="s">
        <v>8310</v>
      </c>
      <c r="S32" s="12">
        <f t="shared" si="1"/>
        <v>41842.292997685188</v>
      </c>
      <c r="T32" s="12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1">
        <v>13</v>
      </c>
      <c r="E33" s="11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</v>
      </c>
      <c r="P33" s="11">
        <f t="shared" si="0"/>
        <v>13</v>
      </c>
      <c r="Q33" t="s">
        <v>8309</v>
      </c>
      <c r="R33" t="s">
        <v>8310</v>
      </c>
      <c r="S33" s="12">
        <f t="shared" si="1"/>
        <v>42376.79206018518</v>
      </c>
      <c r="T33" s="12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1">
        <v>28450</v>
      </c>
      <c r="E34" s="11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1.0024604569420035</v>
      </c>
      <c r="P34" s="11">
        <f t="shared" si="0"/>
        <v>320.44943820224717</v>
      </c>
      <c r="Q34" t="s">
        <v>8309</v>
      </c>
      <c r="R34" t="s">
        <v>8310</v>
      </c>
      <c r="S34" s="12">
        <f t="shared" si="1"/>
        <v>42461.627511574072</v>
      </c>
      <c r="T34" s="12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11">
        <v>5250</v>
      </c>
      <c r="E35" s="11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1.0209523809523811</v>
      </c>
      <c r="P35" s="11">
        <f t="shared" si="0"/>
        <v>83.75</v>
      </c>
      <c r="Q35" t="s">
        <v>8309</v>
      </c>
      <c r="R35" t="s">
        <v>8310</v>
      </c>
      <c r="S35" s="12">
        <f t="shared" si="1"/>
        <v>42286.660891203705</v>
      </c>
      <c r="T35" s="12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11">
        <v>2600</v>
      </c>
      <c r="E36" s="11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1.3046153846153845</v>
      </c>
      <c r="P36" s="11">
        <f t="shared" si="0"/>
        <v>49.882352941176471</v>
      </c>
      <c r="Q36" t="s">
        <v>8309</v>
      </c>
      <c r="R36" t="s">
        <v>8310</v>
      </c>
      <c r="S36" s="12">
        <f t="shared" si="1"/>
        <v>41841.321770833332</v>
      </c>
      <c r="T36" s="12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1">
        <v>1000</v>
      </c>
      <c r="E37" s="11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1.665</v>
      </c>
      <c r="P37" s="11">
        <f t="shared" si="0"/>
        <v>59.464285714285715</v>
      </c>
      <c r="Q37" t="s">
        <v>8309</v>
      </c>
      <c r="R37" t="s">
        <v>8310</v>
      </c>
      <c r="S37" s="12">
        <f t="shared" si="1"/>
        <v>42098.291828703703</v>
      </c>
      <c r="T37" s="12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11">
        <v>6000</v>
      </c>
      <c r="E38" s="11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1.4215</v>
      </c>
      <c r="P38" s="11">
        <f t="shared" si="0"/>
        <v>193.84090909090909</v>
      </c>
      <c r="Q38" t="s">
        <v>8309</v>
      </c>
      <c r="R38" t="s">
        <v>8310</v>
      </c>
      <c r="S38" s="12">
        <f t="shared" si="1"/>
        <v>42068.307002314818</v>
      </c>
      <c r="T38" s="12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11">
        <v>22000</v>
      </c>
      <c r="E39" s="11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1.8344090909090909</v>
      </c>
      <c r="P39" s="11">
        <f t="shared" si="0"/>
        <v>159.51383399209487</v>
      </c>
      <c r="Q39" t="s">
        <v>8309</v>
      </c>
      <c r="R39" t="s">
        <v>8310</v>
      </c>
      <c r="S39" s="12">
        <f t="shared" si="1"/>
        <v>42032.693043981482</v>
      </c>
      <c r="T39" s="12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1">
        <v>2500</v>
      </c>
      <c r="E40" s="11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1.1004</v>
      </c>
      <c r="P40" s="11">
        <f t="shared" si="0"/>
        <v>41.68181818181818</v>
      </c>
      <c r="Q40" t="s">
        <v>8309</v>
      </c>
      <c r="R40" t="s">
        <v>8310</v>
      </c>
      <c r="S40" s="12">
        <f t="shared" si="1"/>
        <v>41375.057222222218</v>
      </c>
      <c r="T40" s="12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1">
        <v>25000</v>
      </c>
      <c r="E41" s="1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1.3098000000000001</v>
      </c>
      <c r="P41" s="11">
        <f t="shared" si="0"/>
        <v>150.89861751152074</v>
      </c>
      <c r="Q41" t="s">
        <v>8309</v>
      </c>
      <c r="R41" t="s">
        <v>8310</v>
      </c>
      <c r="S41" s="12">
        <f t="shared" si="1"/>
        <v>41754.047083333331</v>
      </c>
      <c r="T41" s="12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11">
        <v>2000</v>
      </c>
      <c r="E42" s="11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1.0135000000000001</v>
      </c>
      <c r="P42" s="11">
        <f t="shared" si="0"/>
        <v>126.6875</v>
      </c>
      <c r="Q42" t="s">
        <v>8309</v>
      </c>
      <c r="R42" t="s">
        <v>8310</v>
      </c>
      <c r="S42" s="12">
        <f t="shared" si="1"/>
        <v>41789.21398148148</v>
      </c>
      <c r="T42" s="12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11">
        <v>2000</v>
      </c>
      <c r="E43" s="11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</v>
      </c>
      <c r="P43" s="11">
        <f t="shared" si="0"/>
        <v>105.26315789473684</v>
      </c>
      <c r="Q43" t="s">
        <v>8309</v>
      </c>
      <c r="R43" t="s">
        <v>8310</v>
      </c>
      <c r="S43" s="12">
        <f t="shared" si="1"/>
        <v>41887.568912037037</v>
      </c>
      <c r="T43" s="12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1">
        <v>14000</v>
      </c>
      <c r="E44" s="11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1.4185714285714286</v>
      </c>
      <c r="P44" s="11">
        <f t="shared" si="0"/>
        <v>117.51479289940828</v>
      </c>
      <c r="Q44" t="s">
        <v>8309</v>
      </c>
      <c r="R44" t="s">
        <v>8310</v>
      </c>
      <c r="S44" s="12">
        <f t="shared" si="1"/>
        <v>41971.639189814814</v>
      </c>
      <c r="T44" s="12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1">
        <v>10000</v>
      </c>
      <c r="E45" s="11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3.0865999999999998</v>
      </c>
      <c r="P45" s="11">
        <f t="shared" si="0"/>
        <v>117.36121673003802</v>
      </c>
      <c r="Q45" t="s">
        <v>8309</v>
      </c>
      <c r="R45" t="s">
        <v>8310</v>
      </c>
      <c r="S45" s="12">
        <f t="shared" si="1"/>
        <v>41802.790347222224</v>
      </c>
      <c r="T45" s="12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11">
        <v>2000</v>
      </c>
      <c r="E46" s="11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</v>
      </c>
      <c r="P46" s="11">
        <f t="shared" si="0"/>
        <v>133.33333333333334</v>
      </c>
      <c r="Q46" t="s">
        <v>8309</v>
      </c>
      <c r="R46" t="s">
        <v>8310</v>
      </c>
      <c r="S46" s="12">
        <f t="shared" si="1"/>
        <v>41874.098807870374</v>
      </c>
      <c r="T46" s="12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1">
        <v>5000</v>
      </c>
      <c r="E47" s="11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1.2</v>
      </c>
      <c r="P47" s="11">
        <f t="shared" si="0"/>
        <v>98.360655737704917</v>
      </c>
      <c r="Q47" t="s">
        <v>8309</v>
      </c>
      <c r="R47" t="s">
        <v>8310</v>
      </c>
      <c r="S47" s="12">
        <f t="shared" si="1"/>
        <v>42457.623923611114</v>
      </c>
      <c r="T47" s="12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1">
        <v>8400</v>
      </c>
      <c r="E48" s="11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1.0416666666666667</v>
      </c>
      <c r="P48" s="11">
        <f t="shared" si="0"/>
        <v>194.44444444444446</v>
      </c>
      <c r="Q48" t="s">
        <v>8309</v>
      </c>
      <c r="R48" t="s">
        <v>8310</v>
      </c>
      <c r="S48" s="12">
        <f t="shared" si="1"/>
        <v>42323.964976851858</v>
      </c>
      <c r="T48" s="12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1">
        <v>5000</v>
      </c>
      <c r="E49" s="11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1.0761100000000001</v>
      </c>
      <c r="P49" s="11">
        <f t="shared" si="0"/>
        <v>76.865000000000009</v>
      </c>
      <c r="Q49" t="s">
        <v>8309</v>
      </c>
      <c r="R49" t="s">
        <v>8310</v>
      </c>
      <c r="S49" s="12">
        <f t="shared" si="1"/>
        <v>41932.819525462961</v>
      </c>
      <c r="T49" s="12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11">
        <v>2000</v>
      </c>
      <c r="E50" s="11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1.0794999999999999</v>
      </c>
      <c r="P50" s="11">
        <f t="shared" si="0"/>
        <v>56.815789473684212</v>
      </c>
      <c r="Q50" t="s">
        <v>8309</v>
      </c>
      <c r="R50" t="s">
        <v>8310</v>
      </c>
      <c r="S50" s="12">
        <f t="shared" si="1"/>
        <v>42033.516898148147</v>
      </c>
      <c r="T50" s="12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11">
        <v>12000</v>
      </c>
      <c r="E51" s="1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</v>
      </c>
      <c r="P51" s="11">
        <f t="shared" si="0"/>
        <v>137.93103448275863</v>
      </c>
      <c r="Q51" t="s">
        <v>8309</v>
      </c>
      <c r="R51" t="s">
        <v>8310</v>
      </c>
      <c r="S51" s="12">
        <f t="shared" si="1"/>
        <v>42271.176446759258</v>
      </c>
      <c r="T51" s="12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1">
        <v>600</v>
      </c>
      <c r="E52" s="11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</v>
      </c>
      <c r="P52" s="11">
        <f t="shared" si="0"/>
        <v>27.272727272727273</v>
      </c>
      <c r="Q52" t="s">
        <v>8309</v>
      </c>
      <c r="R52" t="s">
        <v>8310</v>
      </c>
      <c r="S52" s="12">
        <f t="shared" si="1"/>
        <v>41995.752986111111</v>
      </c>
      <c r="T52" s="12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11">
        <v>11000</v>
      </c>
      <c r="E53" s="11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1.2801818181818181</v>
      </c>
      <c r="P53" s="11">
        <f t="shared" si="0"/>
        <v>118.33613445378151</v>
      </c>
      <c r="Q53" t="s">
        <v>8309</v>
      </c>
      <c r="R53" t="s">
        <v>8310</v>
      </c>
      <c r="S53" s="12">
        <f t="shared" si="1"/>
        <v>42196.928668981483</v>
      </c>
      <c r="T53" s="12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1">
        <v>10000</v>
      </c>
      <c r="E54" s="11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1.1620999999999999</v>
      </c>
      <c r="P54" s="11">
        <f t="shared" si="0"/>
        <v>223.48076923076923</v>
      </c>
      <c r="Q54" t="s">
        <v>8309</v>
      </c>
      <c r="R54" t="s">
        <v>8310</v>
      </c>
      <c r="S54" s="12">
        <f t="shared" si="1"/>
        <v>41807.701921296299</v>
      </c>
      <c r="T54" s="12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1">
        <v>3000</v>
      </c>
      <c r="E55" s="11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1.0963333333333334</v>
      </c>
      <c r="P55" s="11">
        <f t="shared" si="0"/>
        <v>28.111111111111111</v>
      </c>
      <c r="Q55" t="s">
        <v>8309</v>
      </c>
      <c r="R55" t="s">
        <v>8310</v>
      </c>
      <c r="S55" s="12">
        <f t="shared" si="1"/>
        <v>41719.549131944441</v>
      </c>
      <c r="T55" s="12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11">
        <v>10000</v>
      </c>
      <c r="E56" s="11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1.01</v>
      </c>
      <c r="P56" s="11">
        <f t="shared" si="0"/>
        <v>194.23076923076923</v>
      </c>
      <c r="Q56" t="s">
        <v>8309</v>
      </c>
      <c r="R56" t="s">
        <v>8310</v>
      </c>
      <c r="S56" s="12">
        <f t="shared" si="1"/>
        <v>42333.713206018518</v>
      </c>
      <c r="T56" s="12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1">
        <v>8600</v>
      </c>
      <c r="E57" s="11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1.2895348837209302</v>
      </c>
      <c r="P57" s="11">
        <f t="shared" si="0"/>
        <v>128.95348837209303</v>
      </c>
      <c r="Q57" t="s">
        <v>8309</v>
      </c>
      <c r="R57" t="s">
        <v>8310</v>
      </c>
      <c r="S57" s="12">
        <f t="shared" si="1"/>
        <v>42496.968935185185</v>
      </c>
      <c r="T57" s="12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1">
        <v>8000</v>
      </c>
      <c r="E58" s="11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1.0726249999999999</v>
      </c>
      <c r="P58" s="11">
        <f t="shared" si="0"/>
        <v>49.316091954022987</v>
      </c>
      <c r="Q58" t="s">
        <v>8309</v>
      </c>
      <c r="R58" t="s">
        <v>8310</v>
      </c>
      <c r="S58" s="12">
        <f t="shared" si="1"/>
        <v>42149.548888888887</v>
      </c>
      <c r="T58" s="12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11">
        <v>15000</v>
      </c>
      <c r="E59" s="11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1.0189999999999999</v>
      </c>
      <c r="P59" s="11">
        <f t="shared" si="0"/>
        <v>221.52173913043478</v>
      </c>
      <c r="Q59" t="s">
        <v>8309</v>
      </c>
      <c r="R59" t="s">
        <v>8310</v>
      </c>
      <c r="S59" s="12">
        <f t="shared" si="1"/>
        <v>42089.83289351852</v>
      </c>
      <c r="T59" s="12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1">
        <v>10000</v>
      </c>
      <c r="E60" s="11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1.0290999999999999</v>
      </c>
      <c r="P60" s="11">
        <f t="shared" si="0"/>
        <v>137.21333333333334</v>
      </c>
      <c r="Q60" t="s">
        <v>8309</v>
      </c>
      <c r="R60" t="s">
        <v>8310</v>
      </c>
      <c r="S60" s="12">
        <f t="shared" si="1"/>
        <v>41932.745046296295</v>
      </c>
      <c r="T60" s="12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11">
        <v>20000</v>
      </c>
      <c r="E61" s="1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1.0012570000000001</v>
      </c>
      <c r="P61" s="11">
        <f t="shared" si="0"/>
        <v>606.82242424242418</v>
      </c>
      <c r="Q61" t="s">
        <v>8309</v>
      </c>
      <c r="R61" t="s">
        <v>8310</v>
      </c>
      <c r="S61" s="12">
        <f t="shared" si="1"/>
        <v>42230.23583333334</v>
      </c>
      <c r="T61" s="12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1">
        <v>4500</v>
      </c>
      <c r="E62" s="11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1.0329622222222221</v>
      </c>
      <c r="P62" s="11">
        <f t="shared" si="0"/>
        <v>43.040092592592593</v>
      </c>
      <c r="Q62" t="s">
        <v>8309</v>
      </c>
      <c r="R62" t="s">
        <v>8311</v>
      </c>
      <c r="S62" s="12">
        <f t="shared" si="1"/>
        <v>41701.901817129627</v>
      </c>
      <c r="T62" s="12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11">
        <v>5000</v>
      </c>
      <c r="E63" s="11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1.4830000000000001</v>
      </c>
      <c r="P63" s="11">
        <f t="shared" si="0"/>
        <v>322.39130434782606</v>
      </c>
      <c r="Q63" t="s">
        <v>8309</v>
      </c>
      <c r="R63" t="s">
        <v>8311</v>
      </c>
      <c r="S63" s="12">
        <f t="shared" si="1"/>
        <v>41409.814317129632</v>
      </c>
      <c r="T63" s="12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1">
        <v>3000</v>
      </c>
      <c r="E64" s="11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1.5473333333333332</v>
      </c>
      <c r="P64" s="11">
        <f t="shared" si="0"/>
        <v>96.708333333333329</v>
      </c>
      <c r="Q64" t="s">
        <v>8309</v>
      </c>
      <c r="R64" t="s">
        <v>8311</v>
      </c>
      <c r="S64" s="12">
        <f t="shared" si="1"/>
        <v>41311.799513888887</v>
      </c>
      <c r="T64" s="12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1">
        <v>2000</v>
      </c>
      <c r="E65" s="11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1.1351849999999999</v>
      </c>
      <c r="P65" s="11">
        <f t="shared" si="0"/>
        <v>35.474531249999998</v>
      </c>
      <c r="Q65" t="s">
        <v>8309</v>
      </c>
      <c r="R65" t="s">
        <v>8311</v>
      </c>
      <c r="S65" s="12">
        <f t="shared" si="1"/>
        <v>41612.912187499998</v>
      </c>
      <c r="T65" s="12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11">
        <v>1200</v>
      </c>
      <c r="E66" s="11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1.7333333333333334</v>
      </c>
      <c r="P66" s="11">
        <f t="shared" si="0"/>
        <v>86.666666666666671</v>
      </c>
      <c r="Q66" t="s">
        <v>8309</v>
      </c>
      <c r="R66" t="s">
        <v>8311</v>
      </c>
      <c r="S66" s="12">
        <f t="shared" si="1"/>
        <v>41433.01829861111</v>
      </c>
      <c r="T66" s="12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1">
        <v>7000</v>
      </c>
      <c r="E67" s="11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11">
        <f t="shared" ref="P67:P130" si="5">IFERROR(E67/L67,0)</f>
        <v>132.05263157894737</v>
      </c>
      <c r="Q67" t="s">
        <v>8309</v>
      </c>
      <c r="R67" t="s">
        <v>8311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11">
        <v>2000</v>
      </c>
      <c r="E68" s="11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11">
        <f t="shared" si="5"/>
        <v>91.230769230769226</v>
      </c>
      <c r="Q68" t="s">
        <v>8309</v>
      </c>
      <c r="R6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1">
        <v>2000</v>
      </c>
      <c r="E69" s="11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11">
        <f t="shared" si="5"/>
        <v>116.25</v>
      </c>
      <c r="Q69" t="s">
        <v>8309</v>
      </c>
      <c r="R69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1">
        <v>600</v>
      </c>
      <c r="E70" s="11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11">
        <f t="shared" si="5"/>
        <v>21.194444444444443</v>
      </c>
      <c r="Q70" t="s">
        <v>8309</v>
      </c>
      <c r="R70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1">
        <v>10000</v>
      </c>
      <c r="E71" s="1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11">
        <f t="shared" si="5"/>
        <v>62.327134831460668</v>
      </c>
      <c r="Q71" t="s">
        <v>8309</v>
      </c>
      <c r="R71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11">
        <v>500</v>
      </c>
      <c r="E72" s="11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11">
        <f t="shared" si="5"/>
        <v>37.411764705882355</v>
      </c>
      <c r="Q72" t="s">
        <v>8309</v>
      </c>
      <c r="R7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1">
        <v>1800</v>
      </c>
      <c r="E73" s="11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11">
        <f t="shared" si="5"/>
        <v>69.71875</v>
      </c>
      <c r="Q73" t="s">
        <v>8309</v>
      </c>
      <c r="R73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1">
        <v>2200</v>
      </c>
      <c r="E74" s="11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11">
        <f t="shared" si="5"/>
        <v>58.170731707317074</v>
      </c>
      <c r="Q74" t="s">
        <v>8309</v>
      </c>
      <c r="R74" t="s">
        <v>8311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11">
        <v>900</v>
      </c>
      <c r="E75" s="11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11">
        <f t="shared" si="5"/>
        <v>50</v>
      </c>
      <c r="Q75" t="s">
        <v>8309</v>
      </c>
      <c r="R75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11">
        <v>500</v>
      </c>
      <c r="E76" s="11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11">
        <f t="shared" si="5"/>
        <v>19.471034482758618</v>
      </c>
      <c r="Q76" t="s">
        <v>8309</v>
      </c>
      <c r="R76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1">
        <v>3500</v>
      </c>
      <c r="E77" s="11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11">
        <f t="shared" si="5"/>
        <v>85.957446808510639</v>
      </c>
      <c r="Q77" t="s">
        <v>8309</v>
      </c>
      <c r="R77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1">
        <v>300</v>
      </c>
      <c r="E78" s="11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11">
        <f t="shared" si="5"/>
        <v>30.666666666666668</v>
      </c>
      <c r="Q78" t="s">
        <v>8309</v>
      </c>
      <c r="R7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11">
        <v>400</v>
      </c>
      <c r="E79" s="11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11">
        <f t="shared" si="5"/>
        <v>60.384615384615387</v>
      </c>
      <c r="Q79" t="s">
        <v>8309</v>
      </c>
      <c r="R79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11">
        <v>50</v>
      </c>
      <c r="E80" s="11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11">
        <f t="shared" si="5"/>
        <v>38.6</v>
      </c>
      <c r="Q80" t="s">
        <v>8309</v>
      </c>
      <c r="R80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1">
        <v>1300</v>
      </c>
      <c r="E81" s="1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11">
        <f t="shared" si="5"/>
        <v>40.268292682926827</v>
      </c>
      <c r="Q81" t="s">
        <v>8309</v>
      </c>
      <c r="R81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1">
        <v>12000</v>
      </c>
      <c r="E82" s="11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11">
        <f t="shared" si="5"/>
        <v>273.82978723404256</v>
      </c>
      <c r="Q82" t="s">
        <v>8309</v>
      </c>
      <c r="R8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1">
        <v>750</v>
      </c>
      <c r="E83" s="11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11">
        <f t="shared" si="5"/>
        <v>53.035714285714285</v>
      </c>
      <c r="Q83" t="s">
        <v>8309</v>
      </c>
      <c r="R83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11">
        <v>4000</v>
      </c>
      <c r="E84" s="11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11">
        <f t="shared" si="5"/>
        <v>40.005000000000003</v>
      </c>
      <c r="Q84" t="s">
        <v>8309</v>
      </c>
      <c r="R84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1">
        <v>200</v>
      </c>
      <c r="E85" s="11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11">
        <f t="shared" si="5"/>
        <v>15.76923076923077</v>
      </c>
      <c r="Q85" t="s">
        <v>8309</v>
      </c>
      <c r="R85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11">
        <v>500</v>
      </c>
      <c r="E86" s="11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11">
        <f t="shared" si="5"/>
        <v>71.428571428571431</v>
      </c>
      <c r="Q86" t="s">
        <v>8309</v>
      </c>
      <c r="R86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1">
        <v>1200</v>
      </c>
      <c r="E87" s="11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11">
        <f t="shared" si="5"/>
        <v>71.714285714285708</v>
      </c>
      <c r="Q87" t="s">
        <v>8309</v>
      </c>
      <c r="R87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1">
        <v>6000</v>
      </c>
      <c r="E88" s="11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11">
        <f t="shared" si="5"/>
        <v>375.76470588235293</v>
      </c>
      <c r="Q88" t="s">
        <v>8309</v>
      </c>
      <c r="R8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11">
        <v>2500</v>
      </c>
      <c r="E89" s="11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11">
        <f t="shared" si="5"/>
        <v>104.6</v>
      </c>
      <c r="Q89" t="s">
        <v>8309</v>
      </c>
      <c r="R89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11">
        <v>3500</v>
      </c>
      <c r="E90" s="11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11">
        <f t="shared" si="5"/>
        <v>60</v>
      </c>
      <c r="Q90" t="s">
        <v>8309</v>
      </c>
      <c r="R90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1">
        <v>6000</v>
      </c>
      <c r="E91" s="1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11">
        <f t="shared" si="5"/>
        <v>123.28571428571429</v>
      </c>
      <c r="Q91" t="s">
        <v>8309</v>
      </c>
      <c r="R91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1">
        <v>500</v>
      </c>
      <c r="E92" s="11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11">
        <f t="shared" si="5"/>
        <v>31.375</v>
      </c>
      <c r="Q92" t="s">
        <v>8309</v>
      </c>
      <c r="R9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1">
        <v>3000</v>
      </c>
      <c r="E93" s="11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11">
        <f t="shared" si="5"/>
        <v>78.260869565217391</v>
      </c>
      <c r="Q93" t="s">
        <v>8309</v>
      </c>
      <c r="R93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1">
        <v>5000</v>
      </c>
      <c r="E94" s="11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11">
        <f t="shared" si="5"/>
        <v>122.32558139534883</v>
      </c>
      <c r="Q94" t="s">
        <v>8309</v>
      </c>
      <c r="R94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11">
        <v>1000</v>
      </c>
      <c r="E95" s="11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11">
        <f t="shared" si="5"/>
        <v>73.733333333333334</v>
      </c>
      <c r="Q95" t="s">
        <v>8309</v>
      </c>
      <c r="R95" t="s">
        <v>8311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1">
        <v>250</v>
      </c>
      <c r="E96" s="11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11">
        <f t="shared" si="5"/>
        <v>21.666666666666668</v>
      </c>
      <c r="Q96" t="s">
        <v>8309</v>
      </c>
      <c r="R96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1">
        <v>350</v>
      </c>
      <c r="E97" s="11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11">
        <f t="shared" si="5"/>
        <v>21.904761904761905</v>
      </c>
      <c r="Q97" t="s">
        <v>8309</v>
      </c>
      <c r="R97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1">
        <v>1500</v>
      </c>
      <c r="E98" s="11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11">
        <f t="shared" si="5"/>
        <v>50.588235294117645</v>
      </c>
      <c r="Q98" t="s">
        <v>8309</v>
      </c>
      <c r="R98" t="s">
        <v>8311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11">
        <v>400</v>
      </c>
      <c r="E99" s="11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11">
        <f t="shared" si="5"/>
        <v>53.125</v>
      </c>
      <c r="Q99" t="s">
        <v>8309</v>
      </c>
      <c r="R99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1">
        <v>3200</v>
      </c>
      <c r="E100" s="11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11">
        <f t="shared" si="5"/>
        <v>56.666666666666664</v>
      </c>
      <c r="Q100" t="s">
        <v>8309</v>
      </c>
      <c r="R100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1">
        <v>1500</v>
      </c>
      <c r="E101" s="1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11">
        <f t="shared" si="5"/>
        <v>40.776666666666664</v>
      </c>
      <c r="Q101" t="s">
        <v>8309</v>
      </c>
      <c r="R101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1">
        <v>5000</v>
      </c>
      <c r="E102" s="11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11">
        <f t="shared" si="5"/>
        <v>192.30769230769232</v>
      </c>
      <c r="Q102" t="s">
        <v>8309</v>
      </c>
      <c r="R10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1">
        <v>3500</v>
      </c>
      <c r="E103" s="11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11">
        <f t="shared" si="5"/>
        <v>100</v>
      </c>
      <c r="Q103" t="s">
        <v>8309</v>
      </c>
      <c r="R103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1">
        <v>6000</v>
      </c>
      <c r="E104" s="11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11">
        <f t="shared" si="5"/>
        <v>117.92307692307692</v>
      </c>
      <c r="Q104" t="s">
        <v>8309</v>
      </c>
      <c r="R104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1">
        <v>1300</v>
      </c>
      <c r="E105" s="11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11">
        <f t="shared" si="5"/>
        <v>27.897959183673468</v>
      </c>
      <c r="Q105" t="s">
        <v>8309</v>
      </c>
      <c r="R105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1">
        <v>500</v>
      </c>
      <c r="E106" s="11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11">
        <f t="shared" si="5"/>
        <v>60</v>
      </c>
      <c r="Q106" t="s">
        <v>8309</v>
      </c>
      <c r="R106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1">
        <v>2200</v>
      </c>
      <c r="E107" s="11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11">
        <f t="shared" si="5"/>
        <v>39.383333333333333</v>
      </c>
      <c r="Q107" t="s">
        <v>8309</v>
      </c>
      <c r="R107" t="s">
        <v>8311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11">
        <v>5000</v>
      </c>
      <c r="E108" s="11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11">
        <f t="shared" si="5"/>
        <v>186.11111111111111</v>
      </c>
      <c r="Q108" t="s">
        <v>8309</v>
      </c>
      <c r="R10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1">
        <v>7500</v>
      </c>
      <c r="E109" s="11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11">
        <f t="shared" si="5"/>
        <v>111.37681159420291</v>
      </c>
      <c r="Q109" t="s">
        <v>8309</v>
      </c>
      <c r="R109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1">
        <v>1500</v>
      </c>
      <c r="E110" s="11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11">
        <f t="shared" si="5"/>
        <v>78.723404255319153</v>
      </c>
      <c r="Q110" t="s">
        <v>8309</v>
      </c>
      <c r="R110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1">
        <v>1000</v>
      </c>
      <c r="E111" s="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11">
        <f t="shared" si="5"/>
        <v>46.702127659574465</v>
      </c>
      <c r="Q111" t="s">
        <v>8309</v>
      </c>
      <c r="R111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1">
        <v>1300</v>
      </c>
      <c r="E112" s="11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11">
        <f t="shared" si="5"/>
        <v>65.384615384615387</v>
      </c>
      <c r="Q112" t="s">
        <v>8309</v>
      </c>
      <c r="R11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1">
        <v>3500</v>
      </c>
      <c r="E113" s="11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11">
        <f t="shared" si="5"/>
        <v>102.0754716981132</v>
      </c>
      <c r="Q113" t="s">
        <v>8309</v>
      </c>
      <c r="R113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1">
        <v>5000</v>
      </c>
      <c r="E114" s="11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11">
        <f t="shared" si="5"/>
        <v>64.197530864197532</v>
      </c>
      <c r="Q114" t="s">
        <v>8309</v>
      </c>
      <c r="R114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1">
        <v>5000</v>
      </c>
      <c r="E115" s="11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11">
        <f t="shared" si="5"/>
        <v>90.384615384615387</v>
      </c>
      <c r="Q115" t="s">
        <v>8309</v>
      </c>
      <c r="R115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1">
        <v>3000</v>
      </c>
      <c r="E116" s="11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11">
        <f t="shared" si="5"/>
        <v>88.571428571428569</v>
      </c>
      <c r="Q116" t="s">
        <v>8309</v>
      </c>
      <c r="R116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1">
        <v>450</v>
      </c>
      <c r="E117" s="11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11">
        <f t="shared" si="5"/>
        <v>28.727272727272727</v>
      </c>
      <c r="Q117" t="s">
        <v>8309</v>
      </c>
      <c r="R117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1">
        <v>3500</v>
      </c>
      <c r="E118" s="11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11">
        <f t="shared" si="5"/>
        <v>69.78947368421052</v>
      </c>
      <c r="Q118" t="s">
        <v>8309</v>
      </c>
      <c r="R11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1">
        <v>4500</v>
      </c>
      <c r="E119" s="11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11">
        <f t="shared" si="5"/>
        <v>167.48962962962963</v>
      </c>
      <c r="Q119" t="s">
        <v>8309</v>
      </c>
      <c r="R119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1">
        <v>5000</v>
      </c>
      <c r="E120" s="11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11">
        <f t="shared" si="5"/>
        <v>144.91230769230768</v>
      </c>
      <c r="Q120" t="s">
        <v>8309</v>
      </c>
      <c r="R120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1">
        <v>3250</v>
      </c>
      <c r="E121" s="1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11">
        <f t="shared" si="5"/>
        <v>91.840540540540545</v>
      </c>
      <c r="Q121" t="s">
        <v>8309</v>
      </c>
      <c r="R121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1">
        <v>70000</v>
      </c>
      <c r="E122" s="11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11">
        <f t="shared" si="5"/>
        <v>10</v>
      </c>
      <c r="Q122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1">
        <v>3000</v>
      </c>
      <c r="E123" s="11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11">
        <f t="shared" si="5"/>
        <v>1</v>
      </c>
      <c r="Q123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1">
        <v>100000000</v>
      </c>
      <c r="E124" s="11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1">
        <f t="shared" si="5"/>
        <v>0</v>
      </c>
      <c r="Q124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1">
        <v>55000</v>
      </c>
      <c r="E125" s="11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11">
        <f t="shared" si="5"/>
        <v>25.166666666666668</v>
      </c>
      <c r="Q125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1">
        <v>4000</v>
      </c>
      <c r="E126" s="11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1">
        <f t="shared" si="5"/>
        <v>0</v>
      </c>
      <c r="Q126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1">
        <v>500</v>
      </c>
      <c r="E127" s="11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11">
        <f t="shared" si="5"/>
        <v>11.666666666666666</v>
      </c>
      <c r="Q127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1">
        <v>25000</v>
      </c>
      <c r="E128" s="11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11">
        <f t="shared" si="5"/>
        <v>106.69230769230769</v>
      </c>
      <c r="Q12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1">
        <v>8000</v>
      </c>
      <c r="E129" s="11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11">
        <f t="shared" si="5"/>
        <v>47.5</v>
      </c>
      <c r="Q129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1">
        <v>100000</v>
      </c>
      <c r="E130" s="11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11">
        <f t="shared" si="5"/>
        <v>311.16666666666669</v>
      </c>
      <c r="Q130" t="s">
        <v>8309</v>
      </c>
      <c r="R130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1">
        <v>20000</v>
      </c>
      <c r="E131" s="1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11">
        <f t="shared" ref="P131:P194" si="9">IFERROR(E131/L131,0)</f>
        <v>0</v>
      </c>
      <c r="Q131" t="s">
        <v>8309</v>
      </c>
      <c r="R131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1">
        <v>600</v>
      </c>
      <c r="E132" s="11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1">
        <f t="shared" si="9"/>
        <v>0</v>
      </c>
      <c r="Q132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11">
        <v>1200</v>
      </c>
      <c r="E133" s="11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1">
        <f t="shared" si="9"/>
        <v>0</v>
      </c>
      <c r="Q133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1">
        <v>80000</v>
      </c>
      <c r="E134" s="11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11">
        <f t="shared" si="9"/>
        <v>94.506172839506178</v>
      </c>
      <c r="Q134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1">
        <v>71764</v>
      </c>
      <c r="E135" s="11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1">
        <f t="shared" si="9"/>
        <v>0</v>
      </c>
      <c r="Q135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1">
        <v>5000</v>
      </c>
      <c r="E136" s="11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1">
        <f t="shared" si="9"/>
        <v>0</v>
      </c>
      <c r="Q136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1">
        <v>3000</v>
      </c>
      <c r="E137" s="11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11">
        <f t="shared" si="9"/>
        <v>80.599999999999994</v>
      </c>
      <c r="Q137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1">
        <v>3000</v>
      </c>
      <c r="E138" s="11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1">
        <f t="shared" si="9"/>
        <v>0</v>
      </c>
      <c r="Q13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1">
        <v>55000</v>
      </c>
      <c r="E139" s="11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1">
        <f t="shared" si="9"/>
        <v>0</v>
      </c>
      <c r="Q139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1">
        <v>150000</v>
      </c>
      <c r="E140" s="11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11">
        <f t="shared" si="9"/>
        <v>81.241379310344826</v>
      </c>
      <c r="Q140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1">
        <v>500</v>
      </c>
      <c r="E141" s="1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11">
        <f t="shared" si="9"/>
        <v>500</v>
      </c>
      <c r="Q141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1">
        <v>200000</v>
      </c>
      <c r="E142" s="11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1">
        <f t="shared" si="9"/>
        <v>0</v>
      </c>
      <c r="Q142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1">
        <v>12000</v>
      </c>
      <c r="E143" s="11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11">
        <f t="shared" si="9"/>
        <v>46.178571428571431</v>
      </c>
      <c r="Q143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1">
        <v>3000</v>
      </c>
      <c r="E144" s="11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11">
        <f t="shared" si="9"/>
        <v>10</v>
      </c>
      <c r="Q144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1">
        <v>5500</v>
      </c>
      <c r="E145" s="11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1">
        <f t="shared" si="9"/>
        <v>0</v>
      </c>
      <c r="Q145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1">
        <v>7500</v>
      </c>
      <c r="E146" s="11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11">
        <f t="shared" si="9"/>
        <v>55.945945945945944</v>
      </c>
      <c r="Q146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1">
        <v>4500</v>
      </c>
      <c r="E147" s="11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11">
        <f t="shared" si="9"/>
        <v>37.555555555555557</v>
      </c>
      <c r="Q147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1">
        <v>20000</v>
      </c>
      <c r="E148" s="11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11">
        <f t="shared" si="9"/>
        <v>38.333333333333336</v>
      </c>
      <c r="Q14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1">
        <v>7000</v>
      </c>
      <c r="E149" s="11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1">
        <f t="shared" si="9"/>
        <v>0</v>
      </c>
      <c r="Q149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1">
        <v>50000</v>
      </c>
      <c r="E150" s="11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11">
        <f t="shared" si="9"/>
        <v>20</v>
      </c>
      <c r="Q150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1">
        <v>10000</v>
      </c>
      <c r="E151" s="1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11">
        <f t="shared" si="9"/>
        <v>15.333333333333334</v>
      </c>
      <c r="Q151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1">
        <v>130000</v>
      </c>
      <c r="E152" s="11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11">
        <f t="shared" si="9"/>
        <v>449.43283582089555</v>
      </c>
      <c r="Q152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1">
        <v>250000</v>
      </c>
      <c r="E153" s="11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11">
        <f t="shared" si="9"/>
        <v>28</v>
      </c>
      <c r="Q153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1">
        <v>380000</v>
      </c>
      <c r="E154" s="11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11">
        <f t="shared" si="9"/>
        <v>15</v>
      </c>
      <c r="Q154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1">
        <v>50000</v>
      </c>
      <c r="E155" s="11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11">
        <f t="shared" si="9"/>
        <v>35.9</v>
      </c>
      <c r="Q155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1">
        <v>1500</v>
      </c>
      <c r="E156" s="11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11">
        <f t="shared" si="9"/>
        <v>13.333333333333334</v>
      </c>
      <c r="Q156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1">
        <v>1350000</v>
      </c>
      <c r="E157" s="11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11">
        <f t="shared" si="9"/>
        <v>20.25</v>
      </c>
      <c r="Q157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1">
        <v>35000</v>
      </c>
      <c r="E158" s="11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11">
        <f t="shared" si="9"/>
        <v>119</v>
      </c>
      <c r="Q15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1">
        <v>2995</v>
      </c>
      <c r="E159" s="11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11">
        <f t="shared" si="9"/>
        <v>4</v>
      </c>
      <c r="Q159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1">
        <v>5000</v>
      </c>
      <c r="E160" s="11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1">
        <f t="shared" si="9"/>
        <v>0</v>
      </c>
      <c r="Q160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1">
        <v>500000</v>
      </c>
      <c r="E161" s="1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11">
        <f t="shared" si="9"/>
        <v>10</v>
      </c>
      <c r="Q161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1">
        <v>5000</v>
      </c>
      <c r="E162" s="11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1">
        <f t="shared" si="9"/>
        <v>0</v>
      </c>
      <c r="Q162" t="s">
        <v>8309</v>
      </c>
      <c r="R16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1">
        <v>50000</v>
      </c>
      <c r="E163" s="11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11">
        <f t="shared" si="9"/>
        <v>5</v>
      </c>
      <c r="Q163" t="s">
        <v>8309</v>
      </c>
      <c r="R163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1">
        <v>2800</v>
      </c>
      <c r="E164" s="11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11">
        <f t="shared" si="9"/>
        <v>43.5</v>
      </c>
      <c r="Q164" t="s">
        <v>8309</v>
      </c>
      <c r="R164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1">
        <v>2000000</v>
      </c>
      <c r="E165" s="11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1">
        <f t="shared" si="9"/>
        <v>0</v>
      </c>
      <c r="Q165" t="s">
        <v>8309</v>
      </c>
      <c r="R165" t="s">
        <v>8313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1">
        <v>120000</v>
      </c>
      <c r="E166" s="11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11">
        <f t="shared" si="9"/>
        <v>91.428571428571431</v>
      </c>
      <c r="Q166" t="s">
        <v>8309</v>
      </c>
      <c r="R166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1">
        <v>17000</v>
      </c>
      <c r="E167" s="11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1">
        <f t="shared" si="9"/>
        <v>0</v>
      </c>
      <c r="Q167" t="s">
        <v>8309</v>
      </c>
      <c r="R167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1">
        <v>5000</v>
      </c>
      <c r="E168" s="11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11">
        <f t="shared" si="9"/>
        <v>3000</v>
      </c>
      <c r="Q168" t="s">
        <v>8309</v>
      </c>
      <c r="R16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1">
        <v>110000</v>
      </c>
      <c r="E169" s="11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11">
        <f t="shared" si="9"/>
        <v>5.5</v>
      </c>
      <c r="Q169" t="s">
        <v>8309</v>
      </c>
      <c r="R169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1">
        <v>8000</v>
      </c>
      <c r="E170" s="11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11">
        <f t="shared" si="9"/>
        <v>108.33333333333333</v>
      </c>
      <c r="Q170" t="s">
        <v>8309</v>
      </c>
      <c r="R170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1">
        <v>2500</v>
      </c>
      <c r="E171" s="1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11">
        <f t="shared" si="9"/>
        <v>56</v>
      </c>
      <c r="Q171" t="s">
        <v>8309</v>
      </c>
      <c r="R171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1">
        <v>10000</v>
      </c>
      <c r="E172" s="11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11">
        <f t="shared" si="9"/>
        <v>32.5</v>
      </c>
      <c r="Q172" t="s">
        <v>8309</v>
      </c>
      <c r="R17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1">
        <v>50000</v>
      </c>
      <c r="E173" s="11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11">
        <f t="shared" si="9"/>
        <v>1</v>
      </c>
      <c r="Q173" t="s">
        <v>8309</v>
      </c>
      <c r="R173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1">
        <v>95000</v>
      </c>
      <c r="E174" s="11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1">
        <f t="shared" si="9"/>
        <v>0</v>
      </c>
      <c r="Q174" t="s">
        <v>8309</v>
      </c>
      <c r="R174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1">
        <v>1110</v>
      </c>
      <c r="E175" s="11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1">
        <f t="shared" si="9"/>
        <v>0</v>
      </c>
      <c r="Q175" t="s">
        <v>8309</v>
      </c>
      <c r="R175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1">
        <v>6000</v>
      </c>
      <c r="E176" s="11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1">
        <f t="shared" si="9"/>
        <v>0</v>
      </c>
      <c r="Q176" t="s">
        <v>8309</v>
      </c>
      <c r="R176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1">
        <v>20000</v>
      </c>
      <c r="E177" s="11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11">
        <f t="shared" si="9"/>
        <v>49.884615384615387</v>
      </c>
      <c r="Q177" t="s">
        <v>8309</v>
      </c>
      <c r="R177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1">
        <v>1500</v>
      </c>
      <c r="E178" s="11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1">
        <f t="shared" si="9"/>
        <v>0</v>
      </c>
      <c r="Q178" t="s">
        <v>8309</v>
      </c>
      <c r="R17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1">
        <v>450</v>
      </c>
      <c r="E179" s="11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11">
        <f t="shared" si="9"/>
        <v>25.714285714285715</v>
      </c>
      <c r="Q179" t="s">
        <v>8309</v>
      </c>
      <c r="R179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1">
        <v>500000</v>
      </c>
      <c r="E180" s="11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1">
        <f t="shared" si="9"/>
        <v>0</v>
      </c>
      <c r="Q180" t="s">
        <v>8309</v>
      </c>
      <c r="R180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1">
        <v>1000</v>
      </c>
      <c r="E181" s="1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11">
        <f t="shared" si="9"/>
        <v>100</v>
      </c>
      <c r="Q181" t="s">
        <v>8309</v>
      </c>
      <c r="R181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1">
        <v>1200</v>
      </c>
      <c r="E182" s="11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11">
        <f t="shared" si="9"/>
        <v>30.846153846153847</v>
      </c>
      <c r="Q182" t="s">
        <v>8309</v>
      </c>
      <c r="R18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1">
        <v>3423</v>
      </c>
      <c r="E183" s="11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11">
        <f t="shared" si="9"/>
        <v>180.5</v>
      </c>
      <c r="Q183" t="s">
        <v>8309</v>
      </c>
      <c r="R183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1">
        <v>1000</v>
      </c>
      <c r="E184" s="11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1">
        <f t="shared" si="9"/>
        <v>0</v>
      </c>
      <c r="Q184" t="s">
        <v>8309</v>
      </c>
      <c r="R184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1">
        <v>12500</v>
      </c>
      <c r="E185" s="11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11">
        <f t="shared" si="9"/>
        <v>373.5</v>
      </c>
      <c r="Q185" t="s">
        <v>8309</v>
      </c>
      <c r="R185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1">
        <v>1500</v>
      </c>
      <c r="E186" s="11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11">
        <f t="shared" si="9"/>
        <v>25.5</v>
      </c>
      <c r="Q186" t="s">
        <v>8309</v>
      </c>
      <c r="R186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11">
        <v>40000</v>
      </c>
      <c r="E187" s="11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11">
        <f t="shared" si="9"/>
        <v>220</v>
      </c>
      <c r="Q187" t="s">
        <v>8309</v>
      </c>
      <c r="R187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1">
        <v>5000</v>
      </c>
      <c r="E188" s="11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1">
        <f t="shared" si="9"/>
        <v>0</v>
      </c>
      <c r="Q188" t="s">
        <v>8309</v>
      </c>
      <c r="R18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1">
        <v>5000</v>
      </c>
      <c r="E189" s="11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11">
        <f t="shared" si="9"/>
        <v>160</v>
      </c>
      <c r="Q189" t="s">
        <v>8309</v>
      </c>
      <c r="R189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1">
        <v>1500</v>
      </c>
      <c r="E190" s="11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1">
        <f t="shared" si="9"/>
        <v>0</v>
      </c>
      <c r="Q190" t="s">
        <v>8309</v>
      </c>
      <c r="R190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1">
        <v>500000</v>
      </c>
      <c r="E191" s="1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11">
        <f t="shared" si="9"/>
        <v>69</v>
      </c>
      <c r="Q191" t="s">
        <v>8309</v>
      </c>
      <c r="R191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1">
        <v>12000</v>
      </c>
      <c r="E192" s="11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11">
        <f t="shared" si="9"/>
        <v>50</v>
      </c>
      <c r="Q192" t="s">
        <v>8309</v>
      </c>
      <c r="R19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1">
        <v>5000</v>
      </c>
      <c r="E193" s="11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11">
        <f t="shared" si="9"/>
        <v>83.333333333333329</v>
      </c>
      <c r="Q193" t="s">
        <v>8309</v>
      </c>
      <c r="R193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1">
        <v>1000000</v>
      </c>
      <c r="E194" s="11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11">
        <f t="shared" si="9"/>
        <v>5.666666666666667</v>
      </c>
      <c r="Q194" t="s">
        <v>8309</v>
      </c>
      <c r="R194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1">
        <v>1000</v>
      </c>
      <c r="E195" s="11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11">
        <f t="shared" ref="P195:P258" si="13">IFERROR(E195/L195,0)</f>
        <v>0</v>
      </c>
      <c r="Q195" t="s">
        <v>8309</v>
      </c>
      <c r="R195" t="s">
        <v>8313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1">
        <v>2500</v>
      </c>
      <c r="E196" s="11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11">
        <f t="shared" si="13"/>
        <v>1</v>
      </c>
      <c r="Q196" t="s">
        <v>8309</v>
      </c>
      <c r="R196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1">
        <v>2000000</v>
      </c>
      <c r="E197" s="11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1">
        <f t="shared" si="13"/>
        <v>0</v>
      </c>
      <c r="Q197" t="s">
        <v>8309</v>
      </c>
      <c r="R197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1">
        <v>3500</v>
      </c>
      <c r="E198" s="11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11">
        <f t="shared" si="13"/>
        <v>77.10526315789474</v>
      </c>
      <c r="Q198" t="s">
        <v>8309</v>
      </c>
      <c r="R19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1">
        <v>2500</v>
      </c>
      <c r="E199" s="11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11">
        <f t="shared" si="13"/>
        <v>32.75</v>
      </c>
      <c r="Q199" t="s">
        <v>8309</v>
      </c>
      <c r="R199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1">
        <v>25000</v>
      </c>
      <c r="E200" s="11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11">
        <f t="shared" si="13"/>
        <v>46.5</v>
      </c>
      <c r="Q200" t="s">
        <v>8309</v>
      </c>
      <c r="R200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1">
        <v>10000</v>
      </c>
      <c r="E201" s="1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1">
        <f t="shared" si="13"/>
        <v>0</v>
      </c>
      <c r="Q201" t="s">
        <v>8309</v>
      </c>
      <c r="R201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1">
        <v>6000</v>
      </c>
      <c r="E202" s="11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11">
        <f t="shared" si="13"/>
        <v>87.308333333333337</v>
      </c>
      <c r="Q202" t="s">
        <v>8309</v>
      </c>
      <c r="R20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1">
        <v>650</v>
      </c>
      <c r="E203" s="11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11">
        <f t="shared" si="13"/>
        <v>54.285714285714285</v>
      </c>
      <c r="Q203" t="s">
        <v>8309</v>
      </c>
      <c r="R203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1">
        <v>6000</v>
      </c>
      <c r="E204" s="11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1">
        <f t="shared" si="13"/>
        <v>0</v>
      </c>
      <c r="Q204" t="s">
        <v>8309</v>
      </c>
      <c r="R204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1">
        <v>2500</v>
      </c>
      <c r="E205" s="11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11">
        <f t="shared" si="13"/>
        <v>93.25</v>
      </c>
      <c r="Q205" t="s">
        <v>8309</v>
      </c>
      <c r="R205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1">
        <v>300000</v>
      </c>
      <c r="E206" s="11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11">
        <f t="shared" si="13"/>
        <v>117.68368136117556</v>
      </c>
      <c r="Q206" t="s">
        <v>8309</v>
      </c>
      <c r="R206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1">
        <v>8000</v>
      </c>
      <c r="E207" s="11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11">
        <f t="shared" si="13"/>
        <v>76.470588235294116</v>
      </c>
      <c r="Q207" t="s">
        <v>8309</v>
      </c>
      <c r="R207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1">
        <v>12700</v>
      </c>
      <c r="E208" s="11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1">
        <f t="shared" si="13"/>
        <v>0</v>
      </c>
      <c r="Q208" t="s">
        <v>8309</v>
      </c>
      <c r="R20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1">
        <v>14000</v>
      </c>
      <c r="E209" s="11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11">
        <f t="shared" si="13"/>
        <v>163.84615384615384</v>
      </c>
      <c r="Q209" t="s">
        <v>8309</v>
      </c>
      <c r="R209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1">
        <v>50000</v>
      </c>
      <c r="E210" s="11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1">
        <f t="shared" si="13"/>
        <v>0</v>
      </c>
      <c r="Q210" t="s">
        <v>8309</v>
      </c>
      <c r="R210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1">
        <v>25000</v>
      </c>
      <c r="E211" s="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1">
        <f t="shared" si="13"/>
        <v>0</v>
      </c>
      <c r="Q211" t="s">
        <v>8309</v>
      </c>
      <c r="R211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1">
        <v>12000</v>
      </c>
      <c r="E212" s="11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11">
        <f t="shared" si="13"/>
        <v>91.818181818181813</v>
      </c>
      <c r="Q212" t="s">
        <v>8309</v>
      </c>
      <c r="R21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1">
        <v>5000</v>
      </c>
      <c r="E213" s="11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11">
        <f t="shared" si="13"/>
        <v>185.83333333333334</v>
      </c>
      <c r="Q213" t="s">
        <v>8309</v>
      </c>
      <c r="R213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1">
        <v>6300</v>
      </c>
      <c r="E214" s="11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11">
        <f t="shared" si="13"/>
        <v>1</v>
      </c>
      <c r="Q214" t="s">
        <v>8309</v>
      </c>
      <c r="R214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1">
        <v>50000</v>
      </c>
      <c r="E215" s="11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11">
        <f t="shared" si="13"/>
        <v>20</v>
      </c>
      <c r="Q215" t="s">
        <v>8309</v>
      </c>
      <c r="R215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1">
        <v>12500</v>
      </c>
      <c r="E216" s="11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11">
        <f t="shared" si="13"/>
        <v>1</v>
      </c>
      <c r="Q216" t="s">
        <v>8309</v>
      </c>
      <c r="R216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1">
        <v>4400</v>
      </c>
      <c r="E217" s="11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11">
        <f t="shared" si="13"/>
        <v>10</v>
      </c>
      <c r="Q217" t="s">
        <v>8309</v>
      </c>
      <c r="R217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1">
        <v>50000</v>
      </c>
      <c r="E218" s="11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11">
        <f t="shared" si="13"/>
        <v>331.53833333333336</v>
      </c>
      <c r="Q218" t="s">
        <v>8309</v>
      </c>
      <c r="R21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11">
        <v>100000</v>
      </c>
      <c r="E219" s="11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11">
        <f t="shared" si="13"/>
        <v>314.28947368421052</v>
      </c>
      <c r="Q219" t="s">
        <v>8309</v>
      </c>
      <c r="R219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1">
        <v>5000</v>
      </c>
      <c r="E220" s="11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11">
        <f t="shared" si="13"/>
        <v>100</v>
      </c>
      <c r="Q220" t="s">
        <v>8309</v>
      </c>
      <c r="R220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1">
        <v>50000</v>
      </c>
      <c r="E221" s="1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11">
        <f t="shared" si="13"/>
        <v>115.98684210526316</v>
      </c>
      <c r="Q221" t="s">
        <v>8309</v>
      </c>
      <c r="R221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1">
        <v>50000</v>
      </c>
      <c r="E222" s="11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11">
        <f t="shared" si="13"/>
        <v>120</v>
      </c>
      <c r="Q222" t="s">
        <v>8309</v>
      </c>
      <c r="R22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1">
        <v>50000</v>
      </c>
      <c r="E223" s="11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1">
        <f t="shared" si="13"/>
        <v>0</v>
      </c>
      <c r="Q223" t="s">
        <v>8309</v>
      </c>
      <c r="R223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1">
        <v>1000</v>
      </c>
      <c r="E224" s="11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11">
        <f t="shared" si="13"/>
        <v>65</v>
      </c>
      <c r="Q224" t="s">
        <v>8309</v>
      </c>
      <c r="R224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1">
        <v>1500000</v>
      </c>
      <c r="E225" s="11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1">
        <f t="shared" si="13"/>
        <v>0</v>
      </c>
      <c r="Q225" t="s">
        <v>8309</v>
      </c>
      <c r="R225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1">
        <v>6000000</v>
      </c>
      <c r="E226" s="11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1">
        <f t="shared" si="13"/>
        <v>0</v>
      </c>
      <c r="Q226" t="s">
        <v>8309</v>
      </c>
      <c r="R226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1">
        <v>200</v>
      </c>
      <c r="E227" s="11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1">
        <f t="shared" si="13"/>
        <v>0</v>
      </c>
      <c r="Q227" t="s">
        <v>8309</v>
      </c>
      <c r="R227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1">
        <v>29000</v>
      </c>
      <c r="E228" s="11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11">
        <f t="shared" si="13"/>
        <v>125</v>
      </c>
      <c r="Q228" t="s">
        <v>8309</v>
      </c>
      <c r="R22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1">
        <v>28000</v>
      </c>
      <c r="E229" s="11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1">
        <f t="shared" si="13"/>
        <v>0</v>
      </c>
      <c r="Q229" t="s">
        <v>8309</v>
      </c>
      <c r="R229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1">
        <v>8000</v>
      </c>
      <c r="E230" s="11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1">
        <f t="shared" si="13"/>
        <v>0</v>
      </c>
      <c r="Q230" t="s">
        <v>8309</v>
      </c>
      <c r="R230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1">
        <v>3000</v>
      </c>
      <c r="E231" s="1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1">
        <f t="shared" si="13"/>
        <v>0</v>
      </c>
      <c r="Q231" t="s">
        <v>8309</v>
      </c>
      <c r="R231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1">
        <v>15000</v>
      </c>
      <c r="E232" s="11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11">
        <f t="shared" si="13"/>
        <v>30</v>
      </c>
      <c r="Q232" t="s">
        <v>8309</v>
      </c>
      <c r="R23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1">
        <v>1500000</v>
      </c>
      <c r="E233" s="11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1">
        <f t="shared" si="13"/>
        <v>0</v>
      </c>
      <c r="Q233" t="s">
        <v>8309</v>
      </c>
      <c r="R233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1">
        <v>4000</v>
      </c>
      <c r="E234" s="11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11">
        <f t="shared" si="13"/>
        <v>15.714285714285714</v>
      </c>
      <c r="Q234" t="s">
        <v>8309</v>
      </c>
      <c r="R234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1">
        <v>350000</v>
      </c>
      <c r="E235" s="11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1">
        <f t="shared" si="13"/>
        <v>0</v>
      </c>
      <c r="Q235" t="s">
        <v>8309</v>
      </c>
      <c r="R235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1">
        <v>1000</v>
      </c>
      <c r="E236" s="11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11">
        <f t="shared" si="13"/>
        <v>80.2</v>
      </c>
      <c r="Q236" t="s">
        <v>8309</v>
      </c>
      <c r="R236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1">
        <v>10000</v>
      </c>
      <c r="E237" s="11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1">
        <f t="shared" si="13"/>
        <v>0</v>
      </c>
      <c r="Q237" t="s">
        <v>8309</v>
      </c>
      <c r="R237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1">
        <v>150000</v>
      </c>
      <c r="E238" s="11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1">
        <f t="shared" si="13"/>
        <v>0</v>
      </c>
      <c r="Q238" t="s">
        <v>8309</v>
      </c>
      <c r="R238" t="s">
        <v>8313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1">
        <v>15000</v>
      </c>
      <c r="E239" s="11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11">
        <f t="shared" si="13"/>
        <v>50</v>
      </c>
      <c r="Q239" t="s">
        <v>8309</v>
      </c>
      <c r="R239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1">
        <v>26000</v>
      </c>
      <c r="E240" s="11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1">
        <f t="shared" si="13"/>
        <v>0</v>
      </c>
      <c r="Q240" t="s">
        <v>8309</v>
      </c>
      <c r="R240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1">
        <v>1000</v>
      </c>
      <c r="E241" s="1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11">
        <f t="shared" si="13"/>
        <v>50</v>
      </c>
      <c r="Q241" t="s">
        <v>8309</v>
      </c>
      <c r="R241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1">
        <v>15000</v>
      </c>
      <c r="E242" s="11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11">
        <f t="shared" si="13"/>
        <v>117.84759124087591</v>
      </c>
      <c r="Q242" t="s">
        <v>8309</v>
      </c>
      <c r="R24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1">
        <v>36400</v>
      </c>
      <c r="E243" s="11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11">
        <f t="shared" si="13"/>
        <v>109.04255319148936</v>
      </c>
      <c r="Q243" t="s">
        <v>8309</v>
      </c>
      <c r="R243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1">
        <v>13000</v>
      </c>
      <c r="E244" s="11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11">
        <f t="shared" si="13"/>
        <v>73.019801980198025</v>
      </c>
      <c r="Q244" t="s">
        <v>8309</v>
      </c>
      <c r="R244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1">
        <v>25000</v>
      </c>
      <c r="E245" s="11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11">
        <f t="shared" si="13"/>
        <v>78.195121951219505</v>
      </c>
      <c r="Q245" t="s">
        <v>8309</v>
      </c>
      <c r="R245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1">
        <v>3500</v>
      </c>
      <c r="E246" s="11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11">
        <f t="shared" si="13"/>
        <v>47.398809523809526</v>
      </c>
      <c r="Q246" t="s">
        <v>8309</v>
      </c>
      <c r="R246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1">
        <v>5000</v>
      </c>
      <c r="E247" s="11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11">
        <f t="shared" si="13"/>
        <v>54.020833333333336</v>
      </c>
      <c r="Q247" t="s">
        <v>8309</v>
      </c>
      <c r="R247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1">
        <v>5000</v>
      </c>
      <c r="E248" s="11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11">
        <f t="shared" si="13"/>
        <v>68.488789237668158</v>
      </c>
      <c r="Q248" t="s">
        <v>8309</v>
      </c>
      <c r="R24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1">
        <v>5000</v>
      </c>
      <c r="E249" s="11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11">
        <f t="shared" si="13"/>
        <v>108.14516129032258</v>
      </c>
      <c r="Q249" t="s">
        <v>8309</v>
      </c>
      <c r="R249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1">
        <v>85000</v>
      </c>
      <c r="E250" s="11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11">
        <f t="shared" si="13"/>
        <v>589.95205479452056</v>
      </c>
      <c r="Q250" t="s">
        <v>8309</v>
      </c>
      <c r="R250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1">
        <v>10000</v>
      </c>
      <c r="E251" s="1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11">
        <f t="shared" si="13"/>
        <v>48.051063829787232</v>
      </c>
      <c r="Q251" t="s">
        <v>8309</v>
      </c>
      <c r="R251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1">
        <v>30000</v>
      </c>
      <c r="E252" s="11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11">
        <f t="shared" si="13"/>
        <v>72.482837528604122</v>
      </c>
      <c r="Q252" t="s">
        <v>8309</v>
      </c>
      <c r="R25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1">
        <v>3500</v>
      </c>
      <c r="E253" s="11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11">
        <f t="shared" si="13"/>
        <v>57.077922077922075</v>
      </c>
      <c r="Q253" t="s">
        <v>8309</v>
      </c>
      <c r="R253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1">
        <v>5000</v>
      </c>
      <c r="E254" s="11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11">
        <f t="shared" si="13"/>
        <v>85.444444444444443</v>
      </c>
      <c r="Q254" t="s">
        <v>8309</v>
      </c>
      <c r="R254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1">
        <v>1500</v>
      </c>
      <c r="E255" s="11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11">
        <f t="shared" si="13"/>
        <v>215.85714285714286</v>
      </c>
      <c r="Q255" t="s">
        <v>8309</v>
      </c>
      <c r="R255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1">
        <v>24000</v>
      </c>
      <c r="E256" s="11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11">
        <f t="shared" si="13"/>
        <v>89.38643312101911</v>
      </c>
      <c r="Q256" t="s">
        <v>8309</v>
      </c>
      <c r="R256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1">
        <v>8000</v>
      </c>
      <c r="E257" s="11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11">
        <f t="shared" si="13"/>
        <v>45.418404255319146</v>
      </c>
      <c r="Q257" t="s">
        <v>8309</v>
      </c>
      <c r="R257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1">
        <v>13000</v>
      </c>
      <c r="E258" s="11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11">
        <f t="shared" si="13"/>
        <v>65.756363636363631</v>
      </c>
      <c r="Q258" t="s">
        <v>8309</v>
      </c>
      <c r="R258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1">
        <v>35000</v>
      </c>
      <c r="E259" s="11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11">
        <f t="shared" ref="P259:P322" si="17">IFERROR(E259/L259,0)</f>
        <v>66.70405357142856</v>
      </c>
      <c r="Q259" t="s">
        <v>8309</v>
      </c>
      <c r="R259" t="s">
        <v>8314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1">
        <v>30000</v>
      </c>
      <c r="E260" s="11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11">
        <f t="shared" si="17"/>
        <v>83.345930232558146</v>
      </c>
      <c r="Q260" t="s">
        <v>8309</v>
      </c>
      <c r="R260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1">
        <v>75000</v>
      </c>
      <c r="E261" s="1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11">
        <f t="shared" si="17"/>
        <v>105.04609341825902</v>
      </c>
      <c r="Q261" t="s">
        <v>8309</v>
      </c>
      <c r="R261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1">
        <v>10000</v>
      </c>
      <c r="E262" s="11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11">
        <f t="shared" si="17"/>
        <v>120.90909090909091</v>
      </c>
      <c r="Q262" t="s">
        <v>8309</v>
      </c>
      <c r="R26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1">
        <v>20000</v>
      </c>
      <c r="E263" s="11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11">
        <f t="shared" si="17"/>
        <v>97.63636363636364</v>
      </c>
      <c r="Q263" t="s">
        <v>8309</v>
      </c>
      <c r="R263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1">
        <v>2500</v>
      </c>
      <c r="E264" s="11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11">
        <f t="shared" si="17"/>
        <v>41.379310344827587</v>
      </c>
      <c r="Q264" t="s">
        <v>8309</v>
      </c>
      <c r="R264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1">
        <v>25000</v>
      </c>
      <c r="E265" s="11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11">
        <f t="shared" si="17"/>
        <v>30.654485981308412</v>
      </c>
      <c r="Q265" t="s">
        <v>8309</v>
      </c>
      <c r="R265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1">
        <v>5000</v>
      </c>
      <c r="E266" s="11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11">
        <f t="shared" si="17"/>
        <v>64.945054945054949</v>
      </c>
      <c r="Q266" t="s">
        <v>8309</v>
      </c>
      <c r="R266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1">
        <v>5000</v>
      </c>
      <c r="E267" s="11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11">
        <f t="shared" si="17"/>
        <v>95.775862068965523</v>
      </c>
      <c r="Q267" t="s">
        <v>8309</v>
      </c>
      <c r="R267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1">
        <v>1000</v>
      </c>
      <c r="E268" s="11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11">
        <f t="shared" si="17"/>
        <v>40.416666666666664</v>
      </c>
      <c r="Q268" t="s">
        <v>8309</v>
      </c>
      <c r="R26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1">
        <v>9850</v>
      </c>
      <c r="E269" s="11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11">
        <f t="shared" si="17"/>
        <v>78.578424242424248</v>
      </c>
      <c r="Q269" t="s">
        <v>8309</v>
      </c>
      <c r="R269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1">
        <v>5000</v>
      </c>
      <c r="E270" s="11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11">
        <f t="shared" si="17"/>
        <v>50.18018018018018</v>
      </c>
      <c r="Q270" t="s">
        <v>8309</v>
      </c>
      <c r="R270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1">
        <v>100000</v>
      </c>
      <c r="E271" s="1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11">
        <f t="shared" si="17"/>
        <v>92.251735588972423</v>
      </c>
      <c r="Q271" t="s">
        <v>8309</v>
      </c>
      <c r="R271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1">
        <v>2300</v>
      </c>
      <c r="E272" s="11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11">
        <f t="shared" si="17"/>
        <v>57.540983606557376</v>
      </c>
      <c r="Q272" t="s">
        <v>8309</v>
      </c>
      <c r="R27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1">
        <v>30000</v>
      </c>
      <c r="E273" s="11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11">
        <f t="shared" si="17"/>
        <v>109.42160278745645</v>
      </c>
      <c r="Q273" t="s">
        <v>8309</v>
      </c>
      <c r="R273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1">
        <v>3000</v>
      </c>
      <c r="E274" s="11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11">
        <f t="shared" si="17"/>
        <v>81.892461538461546</v>
      </c>
      <c r="Q274" t="s">
        <v>8309</v>
      </c>
      <c r="R274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1">
        <v>5000</v>
      </c>
      <c r="E275" s="11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11">
        <f t="shared" si="17"/>
        <v>45.667711864406776</v>
      </c>
      <c r="Q275" t="s">
        <v>8309</v>
      </c>
      <c r="R275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1">
        <v>4000</v>
      </c>
      <c r="E276" s="11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11">
        <f t="shared" si="17"/>
        <v>55.221238938053098</v>
      </c>
      <c r="Q276" t="s">
        <v>8309</v>
      </c>
      <c r="R276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1">
        <v>20000</v>
      </c>
      <c r="E277" s="11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11">
        <f t="shared" si="17"/>
        <v>65.298192771084331</v>
      </c>
      <c r="Q277" t="s">
        <v>8309</v>
      </c>
      <c r="R277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1">
        <v>4000</v>
      </c>
      <c r="E278" s="11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11">
        <f t="shared" si="17"/>
        <v>95.225806451612897</v>
      </c>
      <c r="Q278" t="s">
        <v>8309</v>
      </c>
      <c r="R27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1">
        <v>65000</v>
      </c>
      <c r="E279" s="11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11">
        <f t="shared" si="17"/>
        <v>75.444794952681391</v>
      </c>
      <c r="Q279" t="s">
        <v>8309</v>
      </c>
      <c r="R279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1">
        <v>27000</v>
      </c>
      <c r="E280" s="11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11">
        <f t="shared" si="17"/>
        <v>97.816867469879512</v>
      </c>
      <c r="Q280" t="s">
        <v>8309</v>
      </c>
      <c r="R280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1">
        <v>17000</v>
      </c>
      <c r="E281" s="1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11">
        <f t="shared" si="17"/>
        <v>87.685606557377056</v>
      </c>
      <c r="Q281" t="s">
        <v>8309</v>
      </c>
      <c r="R281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1">
        <v>75000</v>
      </c>
      <c r="E282" s="11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11">
        <f t="shared" si="17"/>
        <v>54.748948106591868</v>
      </c>
      <c r="Q282" t="s">
        <v>8309</v>
      </c>
      <c r="R28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1">
        <v>5500</v>
      </c>
      <c r="E283" s="11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11">
        <f t="shared" si="17"/>
        <v>83.953417721518989</v>
      </c>
      <c r="Q283" t="s">
        <v>8309</v>
      </c>
      <c r="R283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1">
        <v>45000</v>
      </c>
      <c r="E284" s="11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11">
        <f t="shared" si="17"/>
        <v>254.38547486033519</v>
      </c>
      <c r="Q284" t="s">
        <v>8309</v>
      </c>
      <c r="R284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1">
        <v>18000</v>
      </c>
      <c r="E285" s="11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11">
        <f t="shared" si="17"/>
        <v>101.8269801980198</v>
      </c>
      <c r="Q285" t="s">
        <v>8309</v>
      </c>
      <c r="R285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1">
        <v>40000</v>
      </c>
      <c r="E286" s="11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11">
        <f t="shared" si="17"/>
        <v>55.066394736842106</v>
      </c>
      <c r="Q286" t="s">
        <v>8309</v>
      </c>
      <c r="R286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1">
        <v>14000</v>
      </c>
      <c r="E287" s="11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11">
        <f t="shared" si="17"/>
        <v>56.901438721136763</v>
      </c>
      <c r="Q287" t="s">
        <v>8309</v>
      </c>
      <c r="R287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1">
        <v>15000</v>
      </c>
      <c r="E288" s="11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11">
        <f t="shared" si="17"/>
        <v>121.28148148148148</v>
      </c>
      <c r="Q288" t="s">
        <v>8309</v>
      </c>
      <c r="R28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1">
        <v>15000</v>
      </c>
      <c r="E289" s="11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11">
        <f t="shared" si="17"/>
        <v>91.189655172413794</v>
      </c>
      <c r="Q289" t="s">
        <v>8309</v>
      </c>
      <c r="R289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1">
        <v>50000</v>
      </c>
      <c r="E290" s="11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11">
        <f t="shared" si="17"/>
        <v>115.44812080536913</v>
      </c>
      <c r="Q290" t="s">
        <v>8309</v>
      </c>
      <c r="R290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1">
        <v>15000</v>
      </c>
      <c r="E291" s="1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11">
        <f t="shared" si="17"/>
        <v>67.771551724137936</v>
      </c>
      <c r="Q291" t="s">
        <v>8309</v>
      </c>
      <c r="R291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1">
        <v>4500</v>
      </c>
      <c r="E292" s="11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11">
        <f t="shared" si="17"/>
        <v>28.576190476190476</v>
      </c>
      <c r="Q292" t="s">
        <v>8309</v>
      </c>
      <c r="R29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1">
        <v>5000</v>
      </c>
      <c r="E293" s="11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11">
        <f t="shared" si="17"/>
        <v>46.8828125</v>
      </c>
      <c r="Q293" t="s">
        <v>8309</v>
      </c>
      <c r="R293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1">
        <v>75000</v>
      </c>
      <c r="E294" s="11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11">
        <f t="shared" si="17"/>
        <v>154.42231237322514</v>
      </c>
      <c r="Q294" t="s">
        <v>8309</v>
      </c>
      <c r="R294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1">
        <v>26000</v>
      </c>
      <c r="E295" s="11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11">
        <f t="shared" si="17"/>
        <v>201.22137404580153</v>
      </c>
      <c r="Q295" t="s">
        <v>8309</v>
      </c>
      <c r="R295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1">
        <v>5000</v>
      </c>
      <c r="E296" s="11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11">
        <f t="shared" si="17"/>
        <v>100</v>
      </c>
      <c r="Q296" t="s">
        <v>8309</v>
      </c>
      <c r="R296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1">
        <v>50000</v>
      </c>
      <c r="E297" s="11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11">
        <f t="shared" si="17"/>
        <v>100.08204511278196</v>
      </c>
      <c r="Q297" t="s">
        <v>8309</v>
      </c>
      <c r="R297" t="s">
        <v>8314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1">
        <v>25000</v>
      </c>
      <c r="E298" s="11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11">
        <f t="shared" si="17"/>
        <v>230.08953488372092</v>
      </c>
      <c r="Q298" t="s">
        <v>8309</v>
      </c>
      <c r="R29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1">
        <v>20000</v>
      </c>
      <c r="E299" s="11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11">
        <f t="shared" si="17"/>
        <v>141.74647887323943</v>
      </c>
      <c r="Q299" t="s">
        <v>8309</v>
      </c>
      <c r="R299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1">
        <v>126000</v>
      </c>
      <c r="E300" s="11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11">
        <f t="shared" si="17"/>
        <v>56.344351395730705</v>
      </c>
      <c r="Q300" t="s">
        <v>8309</v>
      </c>
      <c r="R300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1">
        <v>10000</v>
      </c>
      <c r="E301" s="1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11">
        <f t="shared" si="17"/>
        <v>73.341188524590166</v>
      </c>
      <c r="Q301" t="s">
        <v>8309</v>
      </c>
      <c r="R301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1">
        <v>25000</v>
      </c>
      <c r="E302" s="11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11">
        <f t="shared" si="17"/>
        <v>85.337785234899329</v>
      </c>
      <c r="Q302" t="s">
        <v>8309</v>
      </c>
      <c r="R30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1">
        <v>13000</v>
      </c>
      <c r="E303" s="11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11">
        <f t="shared" si="17"/>
        <v>61.496215139442228</v>
      </c>
      <c r="Q303" t="s">
        <v>8309</v>
      </c>
      <c r="R303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1">
        <v>10000</v>
      </c>
      <c r="E304" s="11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11">
        <f t="shared" si="17"/>
        <v>93.018518518518519</v>
      </c>
      <c r="Q304" t="s">
        <v>8309</v>
      </c>
      <c r="R304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1">
        <v>3000</v>
      </c>
      <c r="E305" s="11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11">
        <f t="shared" si="17"/>
        <v>50.292682926829265</v>
      </c>
      <c r="Q305" t="s">
        <v>8309</v>
      </c>
      <c r="R305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1">
        <v>3400</v>
      </c>
      <c r="E306" s="11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11">
        <f t="shared" si="17"/>
        <v>106.43243243243244</v>
      </c>
      <c r="Q306" t="s">
        <v>8309</v>
      </c>
      <c r="R306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1">
        <v>7500</v>
      </c>
      <c r="E307" s="11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11">
        <f t="shared" si="17"/>
        <v>51.719576719576722</v>
      </c>
      <c r="Q307" t="s">
        <v>8309</v>
      </c>
      <c r="R307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1">
        <v>1000</v>
      </c>
      <c r="E308" s="11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11">
        <f t="shared" si="17"/>
        <v>36.612499999999997</v>
      </c>
      <c r="Q308" t="s">
        <v>8309</v>
      </c>
      <c r="R30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11">
        <v>22000</v>
      </c>
      <c r="E309" s="11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11">
        <f t="shared" si="17"/>
        <v>42.517361111111114</v>
      </c>
      <c r="Q309" t="s">
        <v>8309</v>
      </c>
      <c r="R309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1">
        <v>12000</v>
      </c>
      <c r="E310" s="11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11">
        <f t="shared" si="17"/>
        <v>62.712871287128714</v>
      </c>
      <c r="Q310" t="s">
        <v>8309</v>
      </c>
      <c r="R310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1">
        <v>18000</v>
      </c>
      <c r="E311" s="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11">
        <f t="shared" si="17"/>
        <v>89.957983193277315</v>
      </c>
      <c r="Q311" t="s">
        <v>8309</v>
      </c>
      <c r="R311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1">
        <v>1000</v>
      </c>
      <c r="E312" s="11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11">
        <f t="shared" si="17"/>
        <v>28.924722222222222</v>
      </c>
      <c r="Q312" t="s">
        <v>8309</v>
      </c>
      <c r="R31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1">
        <v>20000</v>
      </c>
      <c r="E313" s="11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11">
        <f t="shared" si="17"/>
        <v>138.8022</v>
      </c>
      <c r="Q313" t="s">
        <v>8309</v>
      </c>
      <c r="R313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1">
        <v>8000</v>
      </c>
      <c r="E314" s="11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11">
        <f t="shared" si="17"/>
        <v>61.301369863013697</v>
      </c>
      <c r="Q314" t="s">
        <v>8309</v>
      </c>
      <c r="R314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1">
        <v>17000</v>
      </c>
      <c r="E315" s="11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11">
        <f t="shared" si="17"/>
        <v>80.202702702702709</v>
      </c>
      <c r="Q315" t="s">
        <v>8309</v>
      </c>
      <c r="R315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1">
        <v>1000</v>
      </c>
      <c r="E316" s="11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11">
        <f t="shared" si="17"/>
        <v>32.095833333333331</v>
      </c>
      <c r="Q316" t="s">
        <v>8309</v>
      </c>
      <c r="R316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1">
        <v>25000</v>
      </c>
      <c r="E317" s="11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11">
        <f t="shared" si="17"/>
        <v>200.88888888888889</v>
      </c>
      <c r="Q317" t="s">
        <v>8309</v>
      </c>
      <c r="R317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1">
        <v>15000</v>
      </c>
      <c r="E318" s="11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11">
        <f t="shared" si="17"/>
        <v>108.01265822784811</v>
      </c>
      <c r="Q318" t="s">
        <v>8309</v>
      </c>
      <c r="R31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1">
        <v>30000</v>
      </c>
      <c r="E319" s="11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11">
        <f t="shared" si="17"/>
        <v>95.699367088607602</v>
      </c>
      <c r="Q319" t="s">
        <v>8309</v>
      </c>
      <c r="R319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1">
        <v>5000</v>
      </c>
      <c r="E320" s="11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11">
        <f t="shared" si="17"/>
        <v>49.880281690140848</v>
      </c>
      <c r="Q320" t="s">
        <v>8309</v>
      </c>
      <c r="R320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1">
        <v>5000</v>
      </c>
      <c r="E321" s="1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11">
        <f t="shared" si="17"/>
        <v>110.47058823529412</v>
      </c>
      <c r="Q321" t="s">
        <v>8309</v>
      </c>
      <c r="R321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1">
        <v>20000</v>
      </c>
      <c r="E322" s="11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11">
        <f t="shared" si="17"/>
        <v>134.91139240506328</v>
      </c>
      <c r="Q322" t="s">
        <v>8309</v>
      </c>
      <c r="R322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1">
        <v>35000</v>
      </c>
      <c r="E323" s="11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11">
        <f t="shared" ref="P323:P386" si="21">IFERROR(E323/L323,0)</f>
        <v>106.62314540059347</v>
      </c>
      <c r="Q323" t="s">
        <v>8309</v>
      </c>
      <c r="R323" t="s">
        <v>8314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1">
        <v>25000</v>
      </c>
      <c r="E324" s="11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11">
        <f t="shared" si="21"/>
        <v>145.04301075268816</v>
      </c>
      <c r="Q324" t="s">
        <v>8309</v>
      </c>
      <c r="R324" t="s">
        <v>8314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1">
        <v>5400</v>
      </c>
      <c r="E325" s="11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11">
        <f t="shared" si="21"/>
        <v>114.58620689655173</v>
      </c>
      <c r="Q325" t="s">
        <v>8309</v>
      </c>
      <c r="R325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1">
        <v>8500</v>
      </c>
      <c r="E326" s="11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11">
        <f t="shared" si="21"/>
        <v>105.3170731707317</v>
      </c>
      <c r="Q326" t="s">
        <v>8309</v>
      </c>
      <c r="R326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1">
        <v>50000</v>
      </c>
      <c r="E327" s="11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11">
        <f t="shared" si="21"/>
        <v>70.921195652173907</v>
      </c>
      <c r="Q327" t="s">
        <v>8309</v>
      </c>
      <c r="R327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1">
        <v>150000</v>
      </c>
      <c r="E328" s="11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11">
        <f t="shared" si="21"/>
        <v>147.17167680278018</v>
      </c>
      <c r="Q328" t="s">
        <v>8309</v>
      </c>
      <c r="R32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1">
        <v>4000</v>
      </c>
      <c r="E329" s="11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11">
        <f t="shared" si="21"/>
        <v>160.47058823529412</v>
      </c>
      <c r="Q329" t="s">
        <v>8309</v>
      </c>
      <c r="R329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1">
        <v>75000</v>
      </c>
      <c r="E330" s="11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11">
        <f t="shared" si="21"/>
        <v>156.04578313253012</v>
      </c>
      <c r="Q330" t="s">
        <v>8309</v>
      </c>
      <c r="R330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1">
        <v>10000</v>
      </c>
      <c r="E331" s="1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11">
        <f t="shared" si="21"/>
        <v>63.17365269461078</v>
      </c>
      <c r="Q331" t="s">
        <v>8309</v>
      </c>
      <c r="R331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1">
        <v>35000</v>
      </c>
      <c r="E332" s="11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11">
        <f t="shared" si="21"/>
        <v>104.82352941176471</v>
      </c>
      <c r="Q332" t="s">
        <v>8309</v>
      </c>
      <c r="R33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1">
        <v>40000</v>
      </c>
      <c r="E333" s="11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11">
        <f t="shared" si="21"/>
        <v>97.356164383561648</v>
      </c>
      <c r="Q333" t="s">
        <v>8309</v>
      </c>
      <c r="R333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1">
        <v>100000</v>
      </c>
      <c r="E334" s="11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11">
        <f t="shared" si="21"/>
        <v>203.63063063063063</v>
      </c>
      <c r="Q334" t="s">
        <v>8309</v>
      </c>
      <c r="R334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1">
        <v>40000</v>
      </c>
      <c r="E335" s="11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11">
        <f t="shared" si="21"/>
        <v>188.31203007518798</v>
      </c>
      <c r="Q335" t="s">
        <v>8309</v>
      </c>
      <c r="R335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1">
        <v>10000</v>
      </c>
      <c r="E336" s="11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11">
        <f t="shared" si="21"/>
        <v>146.65217391304347</v>
      </c>
      <c r="Q336" t="s">
        <v>8309</v>
      </c>
      <c r="R336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1">
        <v>8500</v>
      </c>
      <c r="E337" s="11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11">
        <f t="shared" si="21"/>
        <v>109.1875</v>
      </c>
      <c r="Q337" t="s">
        <v>8309</v>
      </c>
      <c r="R337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1">
        <v>25000</v>
      </c>
      <c r="E338" s="11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11">
        <f t="shared" si="21"/>
        <v>59.249046653144013</v>
      </c>
      <c r="Q338" t="s">
        <v>8309</v>
      </c>
      <c r="R33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1">
        <v>3000</v>
      </c>
      <c r="E339" s="11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11">
        <f t="shared" si="21"/>
        <v>97.904838709677421</v>
      </c>
      <c r="Q339" t="s">
        <v>8309</v>
      </c>
      <c r="R339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1">
        <v>15000</v>
      </c>
      <c r="E340" s="11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11">
        <f t="shared" si="21"/>
        <v>70.000169491525426</v>
      </c>
      <c r="Q340" t="s">
        <v>8309</v>
      </c>
      <c r="R340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1">
        <v>6000</v>
      </c>
      <c r="E341" s="1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11">
        <f t="shared" si="21"/>
        <v>72.865168539325836</v>
      </c>
      <c r="Q341" t="s">
        <v>8309</v>
      </c>
      <c r="R341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1">
        <v>35000</v>
      </c>
      <c r="E342" s="11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11">
        <f t="shared" si="21"/>
        <v>146.34782608695653</v>
      </c>
      <c r="Q342" t="s">
        <v>8309</v>
      </c>
      <c r="R34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1">
        <v>3500</v>
      </c>
      <c r="E343" s="11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11">
        <f t="shared" si="21"/>
        <v>67.909090909090907</v>
      </c>
      <c r="Q343" t="s">
        <v>8309</v>
      </c>
      <c r="R343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1">
        <v>55000</v>
      </c>
      <c r="E344" s="11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11">
        <f t="shared" si="21"/>
        <v>169.85083076923075</v>
      </c>
      <c r="Q344" t="s">
        <v>8309</v>
      </c>
      <c r="R344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1">
        <v>30000</v>
      </c>
      <c r="E345" s="11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11">
        <f t="shared" si="21"/>
        <v>58.413339694656486</v>
      </c>
      <c r="Q345" t="s">
        <v>8309</v>
      </c>
      <c r="R345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1">
        <v>33500</v>
      </c>
      <c r="E346" s="11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11">
        <f t="shared" si="21"/>
        <v>119.99298245614035</v>
      </c>
      <c r="Q346" t="s">
        <v>8309</v>
      </c>
      <c r="R346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1">
        <v>14500</v>
      </c>
      <c r="E347" s="11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11">
        <f t="shared" si="21"/>
        <v>99.860335195530723</v>
      </c>
      <c r="Q347" t="s">
        <v>8309</v>
      </c>
      <c r="R347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1">
        <v>10000</v>
      </c>
      <c r="E348" s="11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11">
        <f t="shared" si="21"/>
        <v>90.579148936170213</v>
      </c>
      <c r="Q348" t="s">
        <v>8309</v>
      </c>
      <c r="R34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1">
        <v>40000</v>
      </c>
      <c r="E349" s="11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11">
        <f t="shared" si="21"/>
        <v>117.77361477572559</v>
      </c>
      <c r="Q349" t="s">
        <v>8309</v>
      </c>
      <c r="R349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1">
        <v>10000</v>
      </c>
      <c r="E350" s="11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11">
        <f t="shared" si="21"/>
        <v>86.554621848739501</v>
      </c>
      <c r="Q350" t="s">
        <v>8309</v>
      </c>
      <c r="R350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1">
        <v>11260</v>
      </c>
      <c r="E351" s="1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11">
        <f t="shared" si="21"/>
        <v>71.899281437125751</v>
      </c>
      <c r="Q351" t="s">
        <v>8309</v>
      </c>
      <c r="R351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1">
        <v>25000</v>
      </c>
      <c r="E352" s="11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11">
        <f t="shared" si="21"/>
        <v>129.81900452488688</v>
      </c>
      <c r="Q352" t="s">
        <v>8309</v>
      </c>
      <c r="R35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1">
        <v>34000</v>
      </c>
      <c r="E353" s="11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11">
        <f t="shared" si="21"/>
        <v>44.912863070539416</v>
      </c>
      <c r="Q353" t="s">
        <v>8309</v>
      </c>
      <c r="R353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1">
        <v>10000</v>
      </c>
      <c r="E354" s="11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11">
        <f t="shared" si="21"/>
        <v>40.755244755244753</v>
      </c>
      <c r="Q354" t="s">
        <v>8309</v>
      </c>
      <c r="R354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1">
        <v>58425</v>
      </c>
      <c r="E355" s="11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11">
        <f t="shared" si="21"/>
        <v>103.52394779771615</v>
      </c>
      <c r="Q355" t="s">
        <v>8309</v>
      </c>
      <c r="R355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1">
        <v>3500</v>
      </c>
      <c r="E356" s="11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11">
        <f t="shared" si="21"/>
        <v>125.44827586206897</v>
      </c>
      <c r="Q356" t="s">
        <v>8309</v>
      </c>
      <c r="R356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1">
        <v>35000</v>
      </c>
      <c r="E357" s="11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11">
        <f t="shared" si="21"/>
        <v>246.60606060606059</v>
      </c>
      <c r="Q357" t="s">
        <v>8309</v>
      </c>
      <c r="R357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1">
        <v>7500</v>
      </c>
      <c r="E358" s="11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11">
        <f t="shared" si="21"/>
        <v>79.401340206185566</v>
      </c>
      <c r="Q358" t="s">
        <v>8309</v>
      </c>
      <c r="R35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1">
        <v>15000</v>
      </c>
      <c r="E359" s="11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11">
        <f t="shared" si="21"/>
        <v>86.138613861386133</v>
      </c>
      <c r="Q359" t="s">
        <v>8309</v>
      </c>
      <c r="R359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1">
        <v>50000</v>
      </c>
      <c r="E360" s="11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11">
        <f t="shared" si="21"/>
        <v>193.04868913857678</v>
      </c>
      <c r="Q360" t="s">
        <v>8309</v>
      </c>
      <c r="R360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1">
        <v>24200</v>
      </c>
      <c r="E361" s="1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11">
        <f t="shared" si="21"/>
        <v>84.023178807947019</v>
      </c>
      <c r="Q361" t="s">
        <v>8309</v>
      </c>
      <c r="R361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1">
        <v>12000</v>
      </c>
      <c r="E362" s="11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11">
        <f t="shared" si="21"/>
        <v>139.82758620689654</v>
      </c>
      <c r="Q362" t="s">
        <v>8309</v>
      </c>
      <c r="R36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1">
        <v>35000</v>
      </c>
      <c r="E363" s="11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11">
        <f t="shared" si="21"/>
        <v>109.82189265536722</v>
      </c>
      <c r="Q363" t="s">
        <v>8309</v>
      </c>
      <c r="R363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1">
        <v>9665</v>
      </c>
      <c r="E364" s="11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11">
        <f t="shared" si="21"/>
        <v>139.53488372093022</v>
      </c>
      <c r="Q364" t="s">
        <v>8309</v>
      </c>
      <c r="R364" t="s">
        <v>8314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1">
        <v>8925</v>
      </c>
      <c r="E365" s="11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11">
        <f t="shared" si="21"/>
        <v>347.84615384615387</v>
      </c>
      <c r="Q365" t="s">
        <v>8309</v>
      </c>
      <c r="R365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1">
        <v>7000</v>
      </c>
      <c r="E366" s="11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11">
        <f t="shared" si="21"/>
        <v>68.24159292035398</v>
      </c>
      <c r="Q366" t="s">
        <v>8309</v>
      </c>
      <c r="R366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1">
        <v>15000</v>
      </c>
      <c r="E367" s="11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11">
        <f t="shared" si="21"/>
        <v>239.93846153846152</v>
      </c>
      <c r="Q367" t="s">
        <v>8309</v>
      </c>
      <c r="R367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1">
        <v>38000</v>
      </c>
      <c r="E368" s="11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11">
        <f t="shared" si="21"/>
        <v>287.31343283582089</v>
      </c>
      <c r="Q368" t="s">
        <v>8309</v>
      </c>
      <c r="R36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1">
        <v>10000</v>
      </c>
      <c r="E369" s="11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11">
        <f t="shared" si="21"/>
        <v>86.84882352941176</v>
      </c>
      <c r="Q369" t="s">
        <v>8309</v>
      </c>
      <c r="R369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1">
        <v>12500</v>
      </c>
      <c r="E370" s="11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11">
        <f t="shared" si="21"/>
        <v>81.84905660377359</v>
      </c>
      <c r="Q370" t="s">
        <v>8309</v>
      </c>
      <c r="R370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1">
        <v>6500</v>
      </c>
      <c r="E371" s="1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11">
        <f t="shared" si="21"/>
        <v>42.874970059880241</v>
      </c>
      <c r="Q371" t="s">
        <v>8309</v>
      </c>
      <c r="R371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1">
        <v>25000</v>
      </c>
      <c r="E372" s="11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11">
        <f t="shared" si="21"/>
        <v>709.41860465116281</v>
      </c>
      <c r="Q372" t="s">
        <v>8309</v>
      </c>
      <c r="R37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1">
        <v>150000</v>
      </c>
      <c r="E373" s="11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11">
        <f t="shared" si="21"/>
        <v>161.25517890772127</v>
      </c>
      <c r="Q373" t="s">
        <v>8309</v>
      </c>
      <c r="R373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1">
        <v>300</v>
      </c>
      <c r="E374" s="11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11">
        <f t="shared" si="21"/>
        <v>41.777777777777779</v>
      </c>
      <c r="Q374" t="s">
        <v>8309</v>
      </c>
      <c r="R374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1">
        <v>7500</v>
      </c>
      <c r="E375" s="11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11">
        <f t="shared" si="21"/>
        <v>89.887640449438209</v>
      </c>
      <c r="Q375" t="s">
        <v>8309</v>
      </c>
      <c r="R375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1">
        <v>6000</v>
      </c>
      <c r="E376" s="11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11">
        <f t="shared" si="21"/>
        <v>45.051724137931032</v>
      </c>
      <c r="Q376" t="s">
        <v>8309</v>
      </c>
      <c r="R376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1">
        <v>500</v>
      </c>
      <c r="E377" s="11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11">
        <f t="shared" si="21"/>
        <v>42.857142857142854</v>
      </c>
      <c r="Q377" t="s">
        <v>8309</v>
      </c>
      <c r="R377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1">
        <v>2450</v>
      </c>
      <c r="E378" s="11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11">
        <f t="shared" si="21"/>
        <v>54.083333333333336</v>
      </c>
      <c r="Q378" t="s">
        <v>8309</v>
      </c>
      <c r="R37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1">
        <v>12000</v>
      </c>
      <c r="E379" s="11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11">
        <f t="shared" si="21"/>
        <v>103.21804511278195</v>
      </c>
      <c r="Q379" t="s">
        <v>8309</v>
      </c>
      <c r="R379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1">
        <v>3000</v>
      </c>
      <c r="E380" s="11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11">
        <f t="shared" si="21"/>
        <v>40.397590361445786</v>
      </c>
      <c r="Q380" t="s">
        <v>8309</v>
      </c>
      <c r="R380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1">
        <v>15000</v>
      </c>
      <c r="E381" s="1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11">
        <f t="shared" si="21"/>
        <v>116.85906040268456</v>
      </c>
      <c r="Q381" t="s">
        <v>8309</v>
      </c>
      <c r="R381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1">
        <v>4000</v>
      </c>
      <c r="E382" s="11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11">
        <f t="shared" si="21"/>
        <v>115.51020408163265</v>
      </c>
      <c r="Q382" t="s">
        <v>8309</v>
      </c>
      <c r="R38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1">
        <v>25000</v>
      </c>
      <c r="E383" s="11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11">
        <f t="shared" si="21"/>
        <v>104.31274900398407</v>
      </c>
      <c r="Q383" t="s">
        <v>8309</v>
      </c>
      <c r="R383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1">
        <v>600</v>
      </c>
      <c r="E384" s="11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11">
        <f t="shared" si="21"/>
        <v>69.772727272727266</v>
      </c>
      <c r="Q384" t="s">
        <v>8309</v>
      </c>
      <c r="R384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1">
        <v>999</v>
      </c>
      <c r="E385" s="11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11">
        <f t="shared" si="21"/>
        <v>43.020833333333336</v>
      </c>
      <c r="Q385" t="s">
        <v>8309</v>
      </c>
      <c r="R385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1">
        <v>20000</v>
      </c>
      <c r="E386" s="11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11">
        <f t="shared" si="21"/>
        <v>58.540469973890339</v>
      </c>
      <c r="Q386" t="s">
        <v>8309</v>
      </c>
      <c r="R386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1">
        <v>25000</v>
      </c>
      <c r="E387" s="11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11">
        <f t="shared" ref="P387:P450" si="25">IFERROR(E387/L387,0)</f>
        <v>111.79535864978902</v>
      </c>
      <c r="Q387" t="s">
        <v>8309</v>
      </c>
      <c r="R387" t="s">
        <v>8314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1">
        <v>600</v>
      </c>
      <c r="E388" s="11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11">
        <f t="shared" si="25"/>
        <v>46.230769230769234</v>
      </c>
      <c r="Q388" t="s">
        <v>8309</v>
      </c>
      <c r="R38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1">
        <v>38000</v>
      </c>
      <c r="E389" s="11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11">
        <f t="shared" si="25"/>
        <v>144.69039145907473</v>
      </c>
      <c r="Q389" t="s">
        <v>8309</v>
      </c>
      <c r="R389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1">
        <v>5000</v>
      </c>
      <c r="E390" s="11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11">
        <f t="shared" si="25"/>
        <v>88.845070422535215</v>
      </c>
      <c r="Q390" t="s">
        <v>8309</v>
      </c>
      <c r="R390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1">
        <v>68000</v>
      </c>
      <c r="E391" s="1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11">
        <f t="shared" si="25"/>
        <v>81.75107284768211</v>
      </c>
      <c r="Q391" t="s">
        <v>8309</v>
      </c>
      <c r="R391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1">
        <v>1000</v>
      </c>
      <c r="E392" s="11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11">
        <f t="shared" si="25"/>
        <v>71.428571428571431</v>
      </c>
      <c r="Q392" t="s">
        <v>8309</v>
      </c>
      <c r="R39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1">
        <v>20000</v>
      </c>
      <c r="E393" s="11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11">
        <f t="shared" si="25"/>
        <v>104.25906735751295</v>
      </c>
      <c r="Q393" t="s">
        <v>8309</v>
      </c>
      <c r="R393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1">
        <v>18500</v>
      </c>
      <c r="E394" s="11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11">
        <f t="shared" si="25"/>
        <v>90.616504854368927</v>
      </c>
      <c r="Q394" t="s">
        <v>8309</v>
      </c>
      <c r="R394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1">
        <v>50000</v>
      </c>
      <c r="E395" s="11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11">
        <f t="shared" si="25"/>
        <v>157.33048433048432</v>
      </c>
      <c r="Q395" t="s">
        <v>8309</v>
      </c>
      <c r="R395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1">
        <v>4700</v>
      </c>
      <c r="E396" s="11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11">
        <f t="shared" si="25"/>
        <v>105.18</v>
      </c>
      <c r="Q396" t="s">
        <v>8309</v>
      </c>
      <c r="R396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1">
        <v>10000</v>
      </c>
      <c r="E397" s="11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11">
        <f t="shared" si="25"/>
        <v>58.719836956521746</v>
      </c>
      <c r="Q397" t="s">
        <v>8309</v>
      </c>
      <c r="R397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1">
        <v>15000</v>
      </c>
      <c r="E398" s="11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11">
        <f t="shared" si="25"/>
        <v>81.632653061224488</v>
      </c>
      <c r="Q398" t="s">
        <v>8309</v>
      </c>
      <c r="R39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1">
        <v>12444</v>
      </c>
      <c r="E399" s="11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11">
        <f t="shared" si="25"/>
        <v>56.460043668122275</v>
      </c>
      <c r="Q399" t="s">
        <v>8309</v>
      </c>
      <c r="R399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1">
        <v>7500</v>
      </c>
      <c r="E400" s="11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11">
        <f t="shared" si="25"/>
        <v>140.1044776119403</v>
      </c>
      <c r="Q400" t="s">
        <v>8309</v>
      </c>
      <c r="R400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1">
        <v>20000</v>
      </c>
      <c r="E401" s="1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11">
        <f t="shared" si="25"/>
        <v>224.85263157894738</v>
      </c>
      <c r="Q401" t="s">
        <v>8309</v>
      </c>
      <c r="R401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1">
        <v>10000</v>
      </c>
      <c r="E402" s="11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11">
        <f t="shared" si="25"/>
        <v>181.13306451612902</v>
      </c>
      <c r="Q402" t="s">
        <v>8309</v>
      </c>
      <c r="R40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1">
        <v>50000</v>
      </c>
      <c r="E403" s="11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11">
        <f t="shared" si="25"/>
        <v>711.04109589041093</v>
      </c>
      <c r="Q403" t="s">
        <v>8309</v>
      </c>
      <c r="R403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1">
        <v>2000</v>
      </c>
      <c r="E404" s="11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11">
        <f t="shared" si="25"/>
        <v>65.883720930232556</v>
      </c>
      <c r="Q404" t="s">
        <v>8309</v>
      </c>
      <c r="R404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1">
        <v>5000</v>
      </c>
      <c r="E405" s="11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11">
        <f t="shared" si="25"/>
        <v>75.185714285714283</v>
      </c>
      <c r="Q405" t="s">
        <v>8309</v>
      </c>
      <c r="R405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1">
        <v>35000</v>
      </c>
      <c r="E406" s="11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11">
        <f t="shared" si="25"/>
        <v>133.14391143911439</v>
      </c>
      <c r="Q406" t="s">
        <v>8309</v>
      </c>
      <c r="R406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1">
        <v>2820</v>
      </c>
      <c r="E407" s="11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11">
        <f t="shared" si="25"/>
        <v>55.2</v>
      </c>
      <c r="Q407" t="s">
        <v>8309</v>
      </c>
      <c r="R407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1">
        <v>2800</v>
      </c>
      <c r="E408" s="11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11">
        <f t="shared" si="25"/>
        <v>86.163714285714292</v>
      </c>
      <c r="Q408" t="s">
        <v>8309</v>
      </c>
      <c r="R40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1">
        <v>2000</v>
      </c>
      <c r="E409" s="11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11">
        <f t="shared" si="25"/>
        <v>92.318181818181813</v>
      </c>
      <c r="Q409" t="s">
        <v>8309</v>
      </c>
      <c r="R409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1">
        <v>6000</v>
      </c>
      <c r="E410" s="11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11">
        <f t="shared" si="25"/>
        <v>160.16473684210527</v>
      </c>
      <c r="Q410" t="s">
        <v>8309</v>
      </c>
      <c r="R410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1">
        <v>500</v>
      </c>
      <c r="E411" s="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11">
        <f t="shared" si="25"/>
        <v>45.6</v>
      </c>
      <c r="Q411" t="s">
        <v>8309</v>
      </c>
      <c r="R411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1">
        <v>1000</v>
      </c>
      <c r="E412" s="11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11">
        <f t="shared" si="25"/>
        <v>183.28571428571428</v>
      </c>
      <c r="Q412" t="s">
        <v>8309</v>
      </c>
      <c r="R41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1">
        <v>30000</v>
      </c>
      <c r="E413" s="11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11">
        <f t="shared" si="25"/>
        <v>125.78838174273859</v>
      </c>
      <c r="Q413" t="s">
        <v>8309</v>
      </c>
      <c r="R413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1">
        <v>2500</v>
      </c>
      <c r="E414" s="11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11">
        <f t="shared" si="25"/>
        <v>57.654545454545456</v>
      </c>
      <c r="Q414" t="s">
        <v>8309</v>
      </c>
      <c r="R414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1">
        <v>12800</v>
      </c>
      <c r="E415" s="11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11">
        <f t="shared" si="25"/>
        <v>78.660818713450297</v>
      </c>
      <c r="Q415" t="s">
        <v>8309</v>
      </c>
      <c r="R415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1">
        <v>18500</v>
      </c>
      <c r="E416" s="11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11">
        <f t="shared" si="25"/>
        <v>91.480769230769226</v>
      </c>
      <c r="Q416" t="s">
        <v>8309</v>
      </c>
      <c r="R416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1">
        <v>1400</v>
      </c>
      <c r="E417" s="11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11">
        <f t="shared" si="25"/>
        <v>68.09809523809524</v>
      </c>
      <c r="Q417" t="s">
        <v>8309</v>
      </c>
      <c r="R417" t="s">
        <v>8314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1">
        <v>1000</v>
      </c>
      <c r="E418" s="11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11">
        <f t="shared" si="25"/>
        <v>48.086800000000004</v>
      </c>
      <c r="Q418" t="s">
        <v>8309</v>
      </c>
      <c r="R41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1">
        <v>10500</v>
      </c>
      <c r="E419" s="11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11">
        <f t="shared" si="25"/>
        <v>202.42307692307693</v>
      </c>
      <c r="Q419" t="s">
        <v>8309</v>
      </c>
      <c r="R419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1">
        <v>22400</v>
      </c>
      <c r="E420" s="11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11">
        <f t="shared" si="25"/>
        <v>216.75</v>
      </c>
      <c r="Q420" t="s">
        <v>8309</v>
      </c>
      <c r="R420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1">
        <v>8000</v>
      </c>
      <c r="E421" s="1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11">
        <f t="shared" si="25"/>
        <v>110.06849315068493</v>
      </c>
      <c r="Q421" t="s">
        <v>8309</v>
      </c>
      <c r="R421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1">
        <v>3300</v>
      </c>
      <c r="E422" s="11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11">
        <f t="shared" si="25"/>
        <v>4.833333333333333</v>
      </c>
      <c r="Q422" t="s">
        <v>8309</v>
      </c>
      <c r="R42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1">
        <v>15000</v>
      </c>
      <c r="E423" s="11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11">
        <f t="shared" si="25"/>
        <v>50.166666666666664</v>
      </c>
      <c r="Q423" t="s">
        <v>8309</v>
      </c>
      <c r="R423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1">
        <v>40000</v>
      </c>
      <c r="E424" s="11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11">
        <f t="shared" si="25"/>
        <v>35.833333333333336</v>
      </c>
      <c r="Q424" t="s">
        <v>8309</v>
      </c>
      <c r="R424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1">
        <v>20000</v>
      </c>
      <c r="E425" s="11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11">
        <f t="shared" si="25"/>
        <v>11.76923076923077</v>
      </c>
      <c r="Q425" t="s">
        <v>8309</v>
      </c>
      <c r="R425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1">
        <v>3000</v>
      </c>
      <c r="E426" s="11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11">
        <f t="shared" si="25"/>
        <v>40.78</v>
      </c>
      <c r="Q426" t="s">
        <v>8309</v>
      </c>
      <c r="R426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1">
        <v>50000</v>
      </c>
      <c r="E427" s="11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11">
        <f t="shared" si="25"/>
        <v>3</v>
      </c>
      <c r="Q427" t="s">
        <v>8309</v>
      </c>
      <c r="R427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1">
        <v>10000</v>
      </c>
      <c r="E428" s="11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11">
        <f t="shared" si="25"/>
        <v>16.625</v>
      </c>
      <c r="Q428" t="s">
        <v>8309</v>
      </c>
      <c r="R42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1">
        <v>6500</v>
      </c>
      <c r="E429" s="11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1">
        <f t="shared" si="25"/>
        <v>0</v>
      </c>
      <c r="Q429" t="s">
        <v>8309</v>
      </c>
      <c r="R429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1">
        <v>12000</v>
      </c>
      <c r="E430" s="11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11">
        <f t="shared" si="25"/>
        <v>52</v>
      </c>
      <c r="Q430" t="s">
        <v>8309</v>
      </c>
      <c r="R430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1">
        <v>5000</v>
      </c>
      <c r="E431" s="1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1">
        <f t="shared" si="25"/>
        <v>0</v>
      </c>
      <c r="Q431" t="s">
        <v>8309</v>
      </c>
      <c r="R431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1">
        <v>1000</v>
      </c>
      <c r="E432" s="11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11">
        <f t="shared" si="25"/>
        <v>4.8</v>
      </c>
      <c r="Q432" t="s">
        <v>8309</v>
      </c>
      <c r="R43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1">
        <v>3000</v>
      </c>
      <c r="E433" s="11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11">
        <f t="shared" si="25"/>
        <v>51.875</v>
      </c>
      <c r="Q433" t="s">
        <v>8309</v>
      </c>
      <c r="R433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1">
        <v>6000</v>
      </c>
      <c r="E434" s="11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11">
        <f t="shared" si="25"/>
        <v>71.25</v>
      </c>
      <c r="Q434" t="s">
        <v>8309</v>
      </c>
      <c r="R434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1">
        <v>3000</v>
      </c>
      <c r="E435" s="11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1">
        <f t="shared" si="25"/>
        <v>0</v>
      </c>
      <c r="Q435" t="s">
        <v>8309</v>
      </c>
      <c r="R435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1">
        <v>2500</v>
      </c>
      <c r="E436" s="11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11">
        <f t="shared" si="25"/>
        <v>62.5</v>
      </c>
      <c r="Q436" t="s">
        <v>8309</v>
      </c>
      <c r="R436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1">
        <v>110000</v>
      </c>
      <c r="E437" s="11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11">
        <f t="shared" si="25"/>
        <v>1</v>
      </c>
      <c r="Q437" t="s">
        <v>8309</v>
      </c>
      <c r="R437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1">
        <v>1000</v>
      </c>
      <c r="E438" s="11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1">
        <f t="shared" si="25"/>
        <v>0</v>
      </c>
      <c r="Q438" t="s">
        <v>8309</v>
      </c>
      <c r="R43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1">
        <v>7000</v>
      </c>
      <c r="E439" s="11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1">
        <f t="shared" si="25"/>
        <v>0</v>
      </c>
      <c r="Q439" t="s">
        <v>8309</v>
      </c>
      <c r="R439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1">
        <v>20000</v>
      </c>
      <c r="E440" s="11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11">
        <f t="shared" si="25"/>
        <v>170.54545454545453</v>
      </c>
      <c r="Q440" t="s">
        <v>8309</v>
      </c>
      <c r="R440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1">
        <v>450</v>
      </c>
      <c r="E441" s="1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1">
        <f t="shared" si="25"/>
        <v>0</v>
      </c>
      <c r="Q441" t="s">
        <v>8309</v>
      </c>
      <c r="R441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1">
        <v>5000</v>
      </c>
      <c r="E442" s="11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11">
        <f t="shared" si="25"/>
        <v>5</v>
      </c>
      <c r="Q442" t="s">
        <v>8309</v>
      </c>
      <c r="R44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1">
        <v>400</v>
      </c>
      <c r="E443" s="11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1">
        <f t="shared" si="25"/>
        <v>0</v>
      </c>
      <c r="Q443" t="s">
        <v>8309</v>
      </c>
      <c r="R443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1">
        <v>17000</v>
      </c>
      <c r="E444" s="11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11">
        <f t="shared" si="25"/>
        <v>393.58823529411762</v>
      </c>
      <c r="Q444" t="s">
        <v>8309</v>
      </c>
      <c r="R444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1">
        <v>10000</v>
      </c>
      <c r="E445" s="11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11">
        <f t="shared" si="25"/>
        <v>5</v>
      </c>
      <c r="Q445" t="s">
        <v>8309</v>
      </c>
      <c r="R445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1">
        <v>1000</v>
      </c>
      <c r="E446" s="11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11">
        <f t="shared" si="25"/>
        <v>50</v>
      </c>
      <c r="Q446" t="s">
        <v>8309</v>
      </c>
      <c r="R446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1">
        <v>60000</v>
      </c>
      <c r="E447" s="11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11">
        <f t="shared" si="25"/>
        <v>1</v>
      </c>
      <c r="Q447" t="s">
        <v>8309</v>
      </c>
      <c r="R447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1">
        <v>10500</v>
      </c>
      <c r="E448" s="11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11">
        <f t="shared" si="25"/>
        <v>47.875</v>
      </c>
      <c r="Q448" t="s">
        <v>8309</v>
      </c>
      <c r="R44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1">
        <v>30000</v>
      </c>
      <c r="E449" s="11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11">
        <f t="shared" si="25"/>
        <v>5</v>
      </c>
      <c r="Q449" t="s">
        <v>8309</v>
      </c>
      <c r="R449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1">
        <v>2500</v>
      </c>
      <c r="E450" s="11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11">
        <f t="shared" si="25"/>
        <v>20.502500000000001</v>
      </c>
      <c r="Q450" t="s">
        <v>8309</v>
      </c>
      <c r="R450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1">
        <v>2000</v>
      </c>
      <c r="E451" s="1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11">
        <f t="shared" ref="P451:P514" si="29">IFERROR(E451/L451,0)</f>
        <v>9</v>
      </c>
      <c r="Q451" t="s">
        <v>8309</v>
      </c>
      <c r="R451" t="s">
        <v>8315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1">
        <v>50000</v>
      </c>
      <c r="E452" s="11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11">
        <f t="shared" si="29"/>
        <v>56.571428571428569</v>
      </c>
      <c r="Q452" t="s">
        <v>8309</v>
      </c>
      <c r="R45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1">
        <v>20000</v>
      </c>
      <c r="E453" s="11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1">
        <f t="shared" si="29"/>
        <v>0</v>
      </c>
      <c r="Q453" t="s">
        <v>8309</v>
      </c>
      <c r="R453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1">
        <v>750</v>
      </c>
      <c r="E454" s="11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11">
        <f t="shared" si="29"/>
        <v>40</v>
      </c>
      <c r="Q454" t="s">
        <v>8309</v>
      </c>
      <c r="R454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1">
        <v>94875</v>
      </c>
      <c r="E455" s="11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11">
        <f t="shared" si="29"/>
        <v>13</v>
      </c>
      <c r="Q455" t="s">
        <v>8309</v>
      </c>
      <c r="R455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1">
        <v>10000</v>
      </c>
      <c r="E456" s="11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11">
        <f t="shared" si="29"/>
        <v>16.399999999999999</v>
      </c>
      <c r="Q456" t="s">
        <v>8309</v>
      </c>
      <c r="R456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1">
        <v>65000</v>
      </c>
      <c r="E457" s="11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11">
        <f t="shared" si="29"/>
        <v>22.5</v>
      </c>
      <c r="Q457" t="s">
        <v>8309</v>
      </c>
      <c r="R457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1">
        <v>8888</v>
      </c>
      <c r="E458" s="11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11">
        <f t="shared" si="29"/>
        <v>20.333333333333332</v>
      </c>
      <c r="Q458" t="s">
        <v>8309</v>
      </c>
      <c r="R45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1">
        <v>20000</v>
      </c>
      <c r="E459" s="11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1">
        <f t="shared" si="29"/>
        <v>0</v>
      </c>
      <c r="Q459" t="s">
        <v>8309</v>
      </c>
      <c r="R459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1">
        <v>10000</v>
      </c>
      <c r="E460" s="11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11">
        <f t="shared" si="29"/>
        <v>16.755102040816325</v>
      </c>
      <c r="Q460" t="s">
        <v>8309</v>
      </c>
      <c r="R460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1">
        <v>39000</v>
      </c>
      <c r="E461" s="1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11">
        <f t="shared" si="29"/>
        <v>25</v>
      </c>
      <c r="Q461" t="s">
        <v>8309</v>
      </c>
      <c r="R461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1">
        <v>8500</v>
      </c>
      <c r="E462" s="11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11">
        <f t="shared" si="29"/>
        <v>12.5</v>
      </c>
      <c r="Q462" t="s">
        <v>8309</v>
      </c>
      <c r="R46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1">
        <v>550</v>
      </c>
      <c r="E463" s="11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1">
        <f t="shared" si="29"/>
        <v>0</v>
      </c>
      <c r="Q463" t="s">
        <v>8309</v>
      </c>
      <c r="R463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1">
        <v>100000</v>
      </c>
      <c r="E464" s="11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1">
        <f t="shared" si="29"/>
        <v>0</v>
      </c>
      <c r="Q464" t="s">
        <v>8309</v>
      </c>
      <c r="R464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1">
        <v>55000</v>
      </c>
      <c r="E465" s="11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11">
        <f t="shared" si="29"/>
        <v>113.63636363636364</v>
      </c>
      <c r="Q465" t="s">
        <v>8309</v>
      </c>
      <c r="R465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1">
        <v>1010</v>
      </c>
      <c r="E466" s="11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11">
        <f t="shared" si="29"/>
        <v>1</v>
      </c>
      <c r="Q466" t="s">
        <v>8309</v>
      </c>
      <c r="R466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1">
        <v>512</v>
      </c>
      <c r="E467" s="11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11">
        <f t="shared" si="29"/>
        <v>17.25</v>
      </c>
      <c r="Q467" t="s">
        <v>8309</v>
      </c>
      <c r="R467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1">
        <v>10000</v>
      </c>
      <c r="E468" s="11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11">
        <f t="shared" si="29"/>
        <v>15.2</v>
      </c>
      <c r="Q468" t="s">
        <v>8309</v>
      </c>
      <c r="R46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1">
        <v>20000</v>
      </c>
      <c r="E469" s="11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11">
        <f t="shared" si="29"/>
        <v>110.64102564102564</v>
      </c>
      <c r="Q469" t="s">
        <v>8309</v>
      </c>
      <c r="R469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1">
        <v>7500</v>
      </c>
      <c r="E470" s="11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1">
        <f t="shared" si="29"/>
        <v>0</v>
      </c>
      <c r="Q470" t="s">
        <v>8309</v>
      </c>
      <c r="R470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1">
        <v>6000</v>
      </c>
      <c r="E471" s="1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1">
        <f t="shared" si="29"/>
        <v>0</v>
      </c>
      <c r="Q471" t="s">
        <v>8309</v>
      </c>
      <c r="R471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1">
        <v>5000</v>
      </c>
      <c r="E472" s="11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11">
        <f t="shared" si="29"/>
        <v>25.5</v>
      </c>
      <c r="Q472" t="s">
        <v>8309</v>
      </c>
      <c r="R47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1">
        <v>55000</v>
      </c>
      <c r="E473" s="11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11">
        <f t="shared" si="29"/>
        <v>38.476470588235294</v>
      </c>
      <c r="Q473" t="s">
        <v>8309</v>
      </c>
      <c r="R473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1">
        <v>800</v>
      </c>
      <c r="E474" s="11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11">
        <f t="shared" si="29"/>
        <v>28.2</v>
      </c>
      <c r="Q474" t="s">
        <v>8309</v>
      </c>
      <c r="R474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1">
        <v>30000</v>
      </c>
      <c r="E475" s="11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11">
        <f t="shared" si="29"/>
        <v>61.5</v>
      </c>
      <c r="Q475" t="s">
        <v>8309</v>
      </c>
      <c r="R475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1">
        <v>3300</v>
      </c>
      <c r="E476" s="11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11">
        <f t="shared" si="29"/>
        <v>1</v>
      </c>
      <c r="Q476" t="s">
        <v>8309</v>
      </c>
      <c r="R476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1">
        <v>2000</v>
      </c>
      <c r="E477" s="11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1">
        <f t="shared" si="29"/>
        <v>0</v>
      </c>
      <c r="Q477" t="s">
        <v>8309</v>
      </c>
      <c r="R477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1">
        <v>220000</v>
      </c>
      <c r="E478" s="11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11">
        <f t="shared" si="29"/>
        <v>39.569274193548388</v>
      </c>
      <c r="Q478" t="s">
        <v>8309</v>
      </c>
      <c r="R47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1">
        <v>1500</v>
      </c>
      <c r="E479" s="11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1">
        <f t="shared" si="29"/>
        <v>0</v>
      </c>
      <c r="Q479" t="s">
        <v>8309</v>
      </c>
      <c r="R479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1">
        <v>10000</v>
      </c>
      <c r="E480" s="11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1">
        <f t="shared" si="29"/>
        <v>0</v>
      </c>
      <c r="Q480" t="s">
        <v>8309</v>
      </c>
      <c r="R480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1">
        <v>15000</v>
      </c>
      <c r="E481" s="1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11">
        <f t="shared" si="29"/>
        <v>88.8</v>
      </c>
      <c r="Q481" t="s">
        <v>8309</v>
      </c>
      <c r="R481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1">
        <v>40000</v>
      </c>
      <c r="E482" s="11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11">
        <f t="shared" si="29"/>
        <v>55.457142857142856</v>
      </c>
      <c r="Q482" t="s">
        <v>8309</v>
      </c>
      <c r="R48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1">
        <v>30000</v>
      </c>
      <c r="E483" s="11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11">
        <f t="shared" si="29"/>
        <v>87.142857142857139</v>
      </c>
      <c r="Q483" t="s">
        <v>8309</v>
      </c>
      <c r="R483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1">
        <v>10000</v>
      </c>
      <c r="E484" s="11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11">
        <f t="shared" si="29"/>
        <v>10</v>
      </c>
      <c r="Q484" t="s">
        <v>8309</v>
      </c>
      <c r="R484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1">
        <v>15000</v>
      </c>
      <c r="E485" s="11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11">
        <f t="shared" si="29"/>
        <v>51.224489795918366</v>
      </c>
      <c r="Q485" t="s">
        <v>8309</v>
      </c>
      <c r="R485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1">
        <v>80000</v>
      </c>
      <c r="E486" s="11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11">
        <f t="shared" si="29"/>
        <v>13.545454545454545</v>
      </c>
      <c r="Q486" t="s">
        <v>8309</v>
      </c>
      <c r="R486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1">
        <v>37956</v>
      </c>
      <c r="E487" s="11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11">
        <f t="shared" si="29"/>
        <v>66.520080000000007</v>
      </c>
      <c r="Q487" t="s">
        <v>8309</v>
      </c>
      <c r="R487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1">
        <v>550000</v>
      </c>
      <c r="E488" s="11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11">
        <f t="shared" si="29"/>
        <v>50</v>
      </c>
      <c r="Q488" t="s">
        <v>8309</v>
      </c>
      <c r="R48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1">
        <v>50000</v>
      </c>
      <c r="E489" s="11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1">
        <f t="shared" si="29"/>
        <v>0</v>
      </c>
      <c r="Q489" t="s">
        <v>8309</v>
      </c>
      <c r="R489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1">
        <v>12000</v>
      </c>
      <c r="E490" s="11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1">
        <f t="shared" si="29"/>
        <v>0</v>
      </c>
      <c r="Q490" t="s">
        <v>8309</v>
      </c>
      <c r="R490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1">
        <v>74997</v>
      </c>
      <c r="E491" s="1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11">
        <f t="shared" si="29"/>
        <v>71.666666666666671</v>
      </c>
      <c r="Q491" t="s">
        <v>8309</v>
      </c>
      <c r="R491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11">
        <v>1000</v>
      </c>
      <c r="E492" s="11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1">
        <f t="shared" si="29"/>
        <v>0</v>
      </c>
      <c r="Q492" t="s">
        <v>8309</v>
      </c>
      <c r="R49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1">
        <v>10000</v>
      </c>
      <c r="E493" s="11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1">
        <f t="shared" si="29"/>
        <v>0</v>
      </c>
      <c r="Q493" t="s">
        <v>8309</v>
      </c>
      <c r="R493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1">
        <v>10000000</v>
      </c>
      <c r="E494" s="11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1">
        <f t="shared" si="29"/>
        <v>0</v>
      </c>
      <c r="Q494" t="s">
        <v>8309</v>
      </c>
      <c r="R494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1">
        <v>30000</v>
      </c>
      <c r="E495" s="11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1">
        <f t="shared" si="29"/>
        <v>0</v>
      </c>
      <c r="Q495" t="s">
        <v>8309</v>
      </c>
      <c r="R495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1">
        <v>20000</v>
      </c>
      <c r="E496" s="11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11">
        <f t="shared" si="29"/>
        <v>10.333333333333334</v>
      </c>
      <c r="Q496" t="s">
        <v>8309</v>
      </c>
      <c r="R496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1">
        <v>7000</v>
      </c>
      <c r="E497" s="11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1">
        <f t="shared" si="29"/>
        <v>0</v>
      </c>
      <c r="Q497" t="s">
        <v>8309</v>
      </c>
      <c r="R497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1">
        <v>60000</v>
      </c>
      <c r="E498" s="11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11">
        <f t="shared" si="29"/>
        <v>1</v>
      </c>
      <c r="Q498" t="s">
        <v>8309</v>
      </c>
      <c r="R49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1">
        <v>4480</v>
      </c>
      <c r="E499" s="11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11">
        <f t="shared" si="29"/>
        <v>10</v>
      </c>
      <c r="Q499" t="s">
        <v>8309</v>
      </c>
      <c r="R499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1">
        <v>65108</v>
      </c>
      <c r="E500" s="11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11">
        <f t="shared" si="29"/>
        <v>136.09090909090909</v>
      </c>
      <c r="Q500" t="s">
        <v>8309</v>
      </c>
      <c r="R500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1">
        <v>20000</v>
      </c>
      <c r="E501" s="1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11">
        <f t="shared" si="29"/>
        <v>73.461538461538467</v>
      </c>
      <c r="Q501" t="s">
        <v>8309</v>
      </c>
      <c r="R501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1">
        <v>6500</v>
      </c>
      <c r="E502" s="11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11">
        <f t="shared" si="29"/>
        <v>53.75</v>
      </c>
      <c r="Q502" t="s">
        <v>8309</v>
      </c>
      <c r="R50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1">
        <v>10000</v>
      </c>
      <c r="E503" s="11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1">
        <f t="shared" si="29"/>
        <v>0</v>
      </c>
      <c r="Q503" t="s">
        <v>8309</v>
      </c>
      <c r="R503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1">
        <v>20000</v>
      </c>
      <c r="E504" s="11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11">
        <f t="shared" si="29"/>
        <v>57.5</v>
      </c>
      <c r="Q504" t="s">
        <v>8309</v>
      </c>
      <c r="R504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1">
        <v>6500</v>
      </c>
      <c r="E505" s="11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11">
        <f t="shared" si="29"/>
        <v>12.666666666666666</v>
      </c>
      <c r="Q505" t="s">
        <v>8309</v>
      </c>
      <c r="R505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1">
        <v>24500</v>
      </c>
      <c r="E506" s="11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11">
        <f t="shared" si="29"/>
        <v>67</v>
      </c>
      <c r="Q506" t="s">
        <v>8309</v>
      </c>
      <c r="R506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1">
        <v>12000</v>
      </c>
      <c r="E507" s="11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11">
        <f t="shared" si="29"/>
        <v>3.7142857142857144</v>
      </c>
      <c r="Q507" t="s">
        <v>8309</v>
      </c>
      <c r="R507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1">
        <v>200000</v>
      </c>
      <c r="E508" s="11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11">
        <f t="shared" si="29"/>
        <v>250</v>
      </c>
      <c r="Q508" t="s">
        <v>8309</v>
      </c>
      <c r="R50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1">
        <v>20000</v>
      </c>
      <c r="E509" s="11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11">
        <f t="shared" si="29"/>
        <v>64</v>
      </c>
      <c r="Q509" t="s">
        <v>8309</v>
      </c>
      <c r="R509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1">
        <v>50000</v>
      </c>
      <c r="E510" s="11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11">
        <f t="shared" si="29"/>
        <v>133.33333333333334</v>
      </c>
      <c r="Q510" t="s">
        <v>8309</v>
      </c>
      <c r="R510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1">
        <v>5000</v>
      </c>
      <c r="E511" s="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11">
        <f t="shared" si="29"/>
        <v>10</v>
      </c>
      <c r="Q511" t="s">
        <v>8309</v>
      </c>
      <c r="R511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1">
        <v>14000</v>
      </c>
      <c r="E512" s="11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1">
        <f t="shared" si="29"/>
        <v>0</v>
      </c>
      <c r="Q512" t="s">
        <v>8309</v>
      </c>
      <c r="R51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1">
        <v>5000</v>
      </c>
      <c r="E513" s="11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11">
        <f t="shared" si="29"/>
        <v>30</v>
      </c>
      <c r="Q513" t="s">
        <v>8309</v>
      </c>
      <c r="R513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1">
        <v>8000</v>
      </c>
      <c r="E514" s="11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11">
        <f t="shared" si="29"/>
        <v>5.5</v>
      </c>
      <c r="Q514" t="s">
        <v>8309</v>
      </c>
      <c r="R514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1">
        <v>50000</v>
      </c>
      <c r="E515" s="11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11">
        <f t="shared" ref="P515:P578" si="33">IFERROR(E515/L515,0)</f>
        <v>102.38235294117646</v>
      </c>
      <c r="Q515" t="s">
        <v>8309</v>
      </c>
      <c r="R515" t="s">
        <v>8315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1">
        <v>1500</v>
      </c>
      <c r="E516" s="11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11">
        <f t="shared" si="33"/>
        <v>16.666666666666668</v>
      </c>
      <c r="Q516" t="s">
        <v>8309</v>
      </c>
      <c r="R516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1">
        <v>97000</v>
      </c>
      <c r="E517" s="11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11">
        <f t="shared" si="33"/>
        <v>725.02941176470586</v>
      </c>
      <c r="Q517" t="s">
        <v>8309</v>
      </c>
      <c r="R517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1">
        <v>5000</v>
      </c>
      <c r="E518" s="11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1">
        <f t="shared" si="33"/>
        <v>0</v>
      </c>
      <c r="Q518" t="s">
        <v>8309</v>
      </c>
      <c r="R51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1">
        <v>15000</v>
      </c>
      <c r="E519" s="11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11">
        <f t="shared" si="33"/>
        <v>68.333333333333329</v>
      </c>
      <c r="Q519" t="s">
        <v>8309</v>
      </c>
      <c r="R519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1">
        <v>7175</v>
      </c>
      <c r="E520" s="11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1">
        <f t="shared" si="33"/>
        <v>0</v>
      </c>
      <c r="Q520" t="s">
        <v>8309</v>
      </c>
      <c r="R520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1">
        <v>12001</v>
      </c>
      <c r="E521" s="1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11">
        <f t="shared" si="33"/>
        <v>39.228571428571428</v>
      </c>
      <c r="Q521" t="s">
        <v>8309</v>
      </c>
      <c r="R521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1">
        <v>5000</v>
      </c>
      <c r="E522" s="11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11">
        <f t="shared" si="33"/>
        <v>150.14705882352942</v>
      </c>
      <c r="Q522" t="s">
        <v>8316</v>
      </c>
      <c r="R52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1">
        <v>5000</v>
      </c>
      <c r="E523" s="11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11">
        <f t="shared" si="33"/>
        <v>93.428571428571431</v>
      </c>
      <c r="Q523" t="s">
        <v>8316</v>
      </c>
      <c r="R523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1">
        <v>3000</v>
      </c>
      <c r="E524" s="11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11">
        <f t="shared" si="33"/>
        <v>110.96774193548387</v>
      </c>
      <c r="Q524" t="s">
        <v>8316</v>
      </c>
      <c r="R524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1">
        <v>5000</v>
      </c>
      <c r="E525" s="11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11">
        <f t="shared" si="33"/>
        <v>71.785714285714292</v>
      </c>
      <c r="Q525" t="s">
        <v>8316</v>
      </c>
      <c r="R525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1">
        <v>3500</v>
      </c>
      <c r="E526" s="11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11">
        <f t="shared" si="33"/>
        <v>29.258076923076924</v>
      </c>
      <c r="Q526" t="s">
        <v>8316</v>
      </c>
      <c r="R526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1">
        <v>12000</v>
      </c>
      <c r="E527" s="11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11">
        <f t="shared" si="33"/>
        <v>1000</v>
      </c>
      <c r="Q527" t="s">
        <v>8316</v>
      </c>
      <c r="R527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1">
        <v>1500</v>
      </c>
      <c r="E528" s="11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11">
        <f t="shared" si="33"/>
        <v>74.347826086956516</v>
      </c>
      <c r="Q528" t="s">
        <v>8316</v>
      </c>
      <c r="R52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1">
        <v>10000</v>
      </c>
      <c r="E529" s="11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11">
        <f t="shared" si="33"/>
        <v>63.829113924050631</v>
      </c>
      <c r="Q529" t="s">
        <v>8316</v>
      </c>
      <c r="R529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1">
        <v>1150</v>
      </c>
      <c r="E530" s="11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11">
        <f t="shared" si="33"/>
        <v>44.333333333333336</v>
      </c>
      <c r="Q530" t="s">
        <v>8316</v>
      </c>
      <c r="R530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1">
        <v>1200</v>
      </c>
      <c r="E531" s="1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11">
        <f t="shared" si="33"/>
        <v>86.944444444444443</v>
      </c>
      <c r="Q531" t="s">
        <v>8316</v>
      </c>
      <c r="R531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1">
        <v>3405</v>
      </c>
      <c r="E532" s="11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11">
        <f t="shared" si="33"/>
        <v>126.55172413793103</v>
      </c>
      <c r="Q532" t="s">
        <v>8316</v>
      </c>
      <c r="R53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1">
        <v>4000</v>
      </c>
      <c r="E533" s="11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11">
        <f t="shared" si="33"/>
        <v>129.03225806451613</v>
      </c>
      <c r="Q533" t="s">
        <v>8316</v>
      </c>
      <c r="R533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1">
        <v>10000</v>
      </c>
      <c r="E534" s="11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11">
        <f t="shared" si="33"/>
        <v>71.242774566473983</v>
      </c>
      <c r="Q534" t="s">
        <v>8316</v>
      </c>
      <c r="R534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1">
        <v>2000</v>
      </c>
      <c r="E535" s="11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11">
        <f t="shared" si="33"/>
        <v>117.88235294117646</v>
      </c>
      <c r="Q535" t="s">
        <v>8316</v>
      </c>
      <c r="R535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1">
        <v>15000</v>
      </c>
      <c r="E536" s="11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11">
        <f t="shared" si="33"/>
        <v>327.08333333333331</v>
      </c>
      <c r="Q536" t="s">
        <v>8316</v>
      </c>
      <c r="R536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1">
        <v>2000</v>
      </c>
      <c r="E537" s="11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11">
        <f t="shared" si="33"/>
        <v>34.745762711864408</v>
      </c>
      <c r="Q537" t="s">
        <v>8316</v>
      </c>
      <c r="R537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1">
        <v>3300</v>
      </c>
      <c r="E538" s="11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11">
        <f t="shared" si="33"/>
        <v>100.06410256410257</v>
      </c>
      <c r="Q538" t="s">
        <v>8316</v>
      </c>
      <c r="R53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1">
        <v>2000</v>
      </c>
      <c r="E539" s="11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11">
        <f t="shared" si="33"/>
        <v>40.847457627118644</v>
      </c>
      <c r="Q539" t="s">
        <v>8316</v>
      </c>
      <c r="R539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1">
        <v>5000</v>
      </c>
      <c r="E540" s="11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11">
        <f t="shared" si="33"/>
        <v>252.01666666666668</v>
      </c>
      <c r="Q540" t="s">
        <v>8316</v>
      </c>
      <c r="R540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1">
        <v>500</v>
      </c>
      <c r="E541" s="1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11">
        <f t="shared" si="33"/>
        <v>25.161000000000001</v>
      </c>
      <c r="Q541" t="s">
        <v>8316</v>
      </c>
      <c r="R541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1">
        <v>15000</v>
      </c>
      <c r="E542" s="11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11">
        <f t="shared" si="33"/>
        <v>1</v>
      </c>
      <c r="Q542" t="s">
        <v>8318</v>
      </c>
      <c r="R54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1">
        <v>4500</v>
      </c>
      <c r="E543" s="11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11">
        <f t="shared" si="33"/>
        <v>25</v>
      </c>
      <c r="Q543" t="s">
        <v>8318</v>
      </c>
      <c r="R543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1">
        <v>250000</v>
      </c>
      <c r="E544" s="11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11">
        <f t="shared" si="33"/>
        <v>1</v>
      </c>
      <c r="Q544" t="s">
        <v>8318</v>
      </c>
      <c r="R544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1">
        <v>22000</v>
      </c>
      <c r="E545" s="11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11">
        <f t="shared" si="33"/>
        <v>35</v>
      </c>
      <c r="Q545" t="s">
        <v>8318</v>
      </c>
      <c r="R545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1">
        <v>500</v>
      </c>
      <c r="E546" s="11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11">
        <f t="shared" si="33"/>
        <v>3</v>
      </c>
      <c r="Q546" t="s">
        <v>8318</v>
      </c>
      <c r="R546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1">
        <v>50000</v>
      </c>
      <c r="E547" s="11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11">
        <f t="shared" si="33"/>
        <v>402.70588235294116</v>
      </c>
      <c r="Q547" t="s">
        <v>8318</v>
      </c>
      <c r="R547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1">
        <v>60000</v>
      </c>
      <c r="E548" s="11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11">
        <f t="shared" si="33"/>
        <v>26</v>
      </c>
      <c r="Q548" t="s">
        <v>8318</v>
      </c>
      <c r="R54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1">
        <v>7500</v>
      </c>
      <c r="E549" s="11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1">
        <f t="shared" si="33"/>
        <v>0</v>
      </c>
      <c r="Q549" t="s">
        <v>8318</v>
      </c>
      <c r="R549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1">
        <v>10000</v>
      </c>
      <c r="E550" s="11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11">
        <f t="shared" si="33"/>
        <v>9</v>
      </c>
      <c r="Q550" t="s">
        <v>8318</v>
      </c>
      <c r="R550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1">
        <v>2500</v>
      </c>
      <c r="E551" s="1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11">
        <f t="shared" si="33"/>
        <v>8.5</v>
      </c>
      <c r="Q551" t="s">
        <v>8318</v>
      </c>
      <c r="R551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1">
        <v>5000</v>
      </c>
      <c r="E552" s="11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11">
        <f t="shared" si="33"/>
        <v>8.75</v>
      </c>
      <c r="Q552" t="s">
        <v>8318</v>
      </c>
      <c r="R55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1">
        <v>75000</v>
      </c>
      <c r="E553" s="11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11">
        <f t="shared" si="33"/>
        <v>135.03571428571428</v>
      </c>
      <c r="Q553" t="s">
        <v>8318</v>
      </c>
      <c r="R553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1">
        <v>45000</v>
      </c>
      <c r="E554" s="11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1">
        <f t="shared" si="33"/>
        <v>0</v>
      </c>
      <c r="Q554" t="s">
        <v>8318</v>
      </c>
      <c r="R554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1">
        <v>25000</v>
      </c>
      <c r="E555" s="11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11">
        <f t="shared" si="33"/>
        <v>20.5</v>
      </c>
      <c r="Q555" t="s">
        <v>8318</v>
      </c>
      <c r="R555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1">
        <v>3870</v>
      </c>
      <c r="E556" s="11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11">
        <f t="shared" si="33"/>
        <v>64.36363636363636</v>
      </c>
      <c r="Q556" t="s">
        <v>8318</v>
      </c>
      <c r="R556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1">
        <v>7500</v>
      </c>
      <c r="E557" s="11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1">
        <f t="shared" si="33"/>
        <v>0</v>
      </c>
      <c r="Q557" t="s">
        <v>8318</v>
      </c>
      <c r="R557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1">
        <v>8000</v>
      </c>
      <c r="E558" s="11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11">
        <f t="shared" si="33"/>
        <v>200</v>
      </c>
      <c r="Q558" t="s">
        <v>8318</v>
      </c>
      <c r="R55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1">
        <v>150000</v>
      </c>
      <c r="E559" s="11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11">
        <f t="shared" si="33"/>
        <v>68.3</v>
      </c>
      <c r="Q559" t="s">
        <v>8318</v>
      </c>
      <c r="R559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1">
        <v>750</v>
      </c>
      <c r="E560" s="11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1">
        <f t="shared" si="33"/>
        <v>0</v>
      </c>
      <c r="Q560" t="s">
        <v>8318</v>
      </c>
      <c r="R560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1">
        <v>240000</v>
      </c>
      <c r="E561" s="1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11">
        <f t="shared" si="33"/>
        <v>50</v>
      </c>
      <c r="Q561" t="s">
        <v>8318</v>
      </c>
      <c r="R561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1">
        <v>100000</v>
      </c>
      <c r="E562" s="11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11">
        <f t="shared" si="33"/>
        <v>4</v>
      </c>
      <c r="Q562" t="s">
        <v>8318</v>
      </c>
      <c r="R56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1">
        <v>15000</v>
      </c>
      <c r="E563" s="11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11">
        <f t="shared" si="33"/>
        <v>27.5</v>
      </c>
      <c r="Q563" t="s">
        <v>8318</v>
      </c>
      <c r="R563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1">
        <v>50000</v>
      </c>
      <c r="E564" s="11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1">
        <f t="shared" si="33"/>
        <v>0</v>
      </c>
      <c r="Q564" t="s">
        <v>8318</v>
      </c>
      <c r="R564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1">
        <v>75000</v>
      </c>
      <c r="E565" s="11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11">
        <f t="shared" si="33"/>
        <v>34</v>
      </c>
      <c r="Q565" t="s">
        <v>8318</v>
      </c>
      <c r="R565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1">
        <v>18000</v>
      </c>
      <c r="E566" s="11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11">
        <f t="shared" si="33"/>
        <v>1</v>
      </c>
      <c r="Q566" t="s">
        <v>8318</v>
      </c>
      <c r="R566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1">
        <v>25000</v>
      </c>
      <c r="E567" s="11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1">
        <f t="shared" si="33"/>
        <v>0</v>
      </c>
      <c r="Q567" t="s">
        <v>8318</v>
      </c>
      <c r="R567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1">
        <v>5000</v>
      </c>
      <c r="E568" s="11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11">
        <f t="shared" si="33"/>
        <v>1</v>
      </c>
      <c r="Q568" t="s">
        <v>8318</v>
      </c>
      <c r="R56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1">
        <v>10000</v>
      </c>
      <c r="E569" s="11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1">
        <f t="shared" si="33"/>
        <v>0</v>
      </c>
      <c r="Q569" t="s">
        <v>8318</v>
      </c>
      <c r="R569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1">
        <v>24500</v>
      </c>
      <c r="E570" s="11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11">
        <f t="shared" si="33"/>
        <v>49</v>
      </c>
      <c r="Q570" t="s">
        <v>8318</v>
      </c>
      <c r="R570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1">
        <v>2500</v>
      </c>
      <c r="E571" s="1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11">
        <f t="shared" si="33"/>
        <v>20</v>
      </c>
      <c r="Q571" t="s">
        <v>8318</v>
      </c>
      <c r="R571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1">
        <v>85000</v>
      </c>
      <c r="E572" s="11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11">
        <f t="shared" si="33"/>
        <v>142</v>
      </c>
      <c r="Q572" t="s">
        <v>8318</v>
      </c>
      <c r="R57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1">
        <v>25000</v>
      </c>
      <c r="E573" s="11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11">
        <f t="shared" si="33"/>
        <v>53</v>
      </c>
      <c r="Q573" t="s">
        <v>8318</v>
      </c>
      <c r="R573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1">
        <v>2500</v>
      </c>
      <c r="E574" s="11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1">
        <f t="shared" si="33"/>
        <v>0</v>
      </c>
      <c r="Q574" t="s">
        <v>8318</v>
      </c>
      <c r="R574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1">
        <v>88888</v>
      </c>
      <c r="E575" s="11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11">
        <f t="shared" si="33"/>
        <v>38.444444444444443</v>
      </c>
      <c r="Q575" t="s">
        <v>8318</v>
      </c>
      <c r="R575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1">
        <v>11180</v>
      </c>
      <c r="E576" s="11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11">
        <f t="shared" si="33"/>
        <v>20</v>
      </c>
      <c r="Q576" t="s">
        <v>8318</v>
      </c>
      <c r="R576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1">
        <v>60000</v>
      </c>
      <c r="E577" s="11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11">
        <f t="shared" si="33"/>
        <v>64.75</v>
      </c>
      <c r="Q577" t="s">
        <v>8318</v>
      </c>
      <c r="R577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1">
        <v>80000</v>
      </c>
      <c r="E578" s="11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11">
        <f t="shared" si="33"/>
        <v>1</v>
      </c>
      <c r="Q578" t="s">
        <v>8318</v>
      </c>
      <c r="R578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1">
        <v>5000</v>
      </c>
      <c r="E579" s="11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11">
        <f t="shared" ref="P579:P642" si="37">IFERROR(E579/L579,0)</f>
        <v>10</v>
      </c>
      <c r="Q579" t="s">
        <v>8318</v>
      </c>
      <c r="R579" t="s">
        <v>8319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1">
        <v>125000</v>
      </c>
      <c r="E580" s="11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11">
        <f t="shared" si="37"/>
        <v>2</v>
      </c>
      <c r="Q580" t="s">
        <v>8318</v>
      </c>
      <c r="R580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1">
        <v>12000</v>
      </c>
      <c r="E581" s="1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11">
        <f t="shared" si="37"/>
        <v>35</v>
      </c>
      <c r="Q581" t="s">
        <v>8318</v>
      </c>
      <c r="R581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1">
        <v>3000</v>
      </c>
      <c r="E582" s="11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11">
        <f t="shared" si="37"/>
        <v>1</v>
      </c>
      <c r="Q582" t="s">
        <v>8318</v>
      </c>
      <c r="R58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1">
        <v>400</v>
      </c>
      <c r="E583" s="11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1">
        <f t="shared" si="37"/>
        <v>0</v>
      </c>
      <c r="Q583" t="s">
        <v>8318</v>
      </c>
      <c r="R583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1">
        <v>100000</v>
      </c>
      <c r="E584" s="11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1">
        <f t="shared" si="37"/>
        <v>0</v>
      </c>
      <c r="Q584" t="s">
        <v>8318</v>
      </c>
      <c r="R584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1">
        <v>9000</v>
      </c>
      <c r="E585" s="11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11">
        <f t="shared" si="37"/>
        <v>1</v>
      </c>
      <c r="Q585" t="s">
        <v>8318</v>
      </c>
      <c r="R585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1">
        <v>1000</v>
      </c>
      <c r="E586" s="11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11">
        <f t="shared" si="37"/>
        <v>5</v>
      </c>
      <c r="Q586" t="s">
        <v>8318</v>
      </c>
      <c r="R586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1">
        <v>9000</v>
      </c>
      <c r="E587" s="11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1">
        <f t="shared" si="37"/>
        <v>0</v>
      </c>
      <c r="Q587" t="s">
        <v>8318</v>
      </c>
      <c r="R587" t="s">
        <v>8319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1">
        <v>10000</v>
      </c>
      <c r="E588" s="11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11">
        <f t="shared" si="37"/>
        <v>14</v>
      </c>
      <c r="Q588" t="s">
        <v>8318</v>
      </c>
      <c r="R58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1">
        <v>30000</v>
      </c>
      <c r="E589" s="11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11">
        <f t="shared" si="37"/>
        <v>389.28571428571428</v>
      </c>
      <c r="Q589" t="s">
        <v>8318</v>
      </c>
      <c r="R589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1">
        <v>9000</v>
      </c>
      <c r="E590" s="11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11">
        <f t="shared" si="37"/>
        <v>150.5</v>
      </c>
      <c r="Q590" t="s">
        <v>8318</v>
      </c>
      <c r="R590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11">
        <v>7500</v>
      </c>
      <c r="E591" s="1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11">
        <f t="shared" si="37"/>
        <v>1</v>
      </c>
      <c r="Q591" t="s">
        <v>8318</v>
      </c>
      <c r="R591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1">
        <v>5000</v>
      </c>
      <c r="E592" s="11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11">
        <f t="shared" si="37"/>
        <v>24.777777777777779</v>
      </c>
      <c r="Q592" t="s">
        <v>8318</v>
      </c>
      <c r="R59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1">
        <v>100000</v>
      </c>
      <c r="E593" s="11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11">
        <f t="shared" si="37"/>
        <v>30.5</v>
      </c>
      <c r="Q593" t="s">
        <v>8318</v>
      </c>
      <c r="R593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1">
        <v>7500</v>
      </c>
      <c r="E594" s="11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11">
        <f t="shared" si="37"/>
        <v>250</v>
      </c>
      <c r="Q594" t="s">
        <v>8318</v>
      </c>
      <c r="R594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1">
        <v>500</v>
      </c>
      <c r="E595" s="11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11">
        <f t="shared" si="37"/>
        <v>16.428571428571427</v>
      </c>
      <c r="Q595" t="s">
        <v>8318</v>
      </c>
      <c r="R595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1">
        <v>25000</v>
      </c>
      <c r="E596" s="11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11">
        <f t="shared" si="37"/>
        <v>13</v>
      </c>
      <c r="Q596" t="s">
        <v>8318</v>
      </c>
      <c r="R596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1">
        <v>100000</v>
      </c>
      <c r="E597" s="11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11">
        <f t="shared" si="37"/>
        <v>53.25</v>
      </c>
      <c r="Q597" t="s">
        <v>8318</v>
      </c>
      <c r="R597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1">
        <v>20000</v>
      </c>
      <c r="E598" s="11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11">
        <f t="shared" si="37"/>
        <v>3</v>
      </c>
      <c r="Q598" t="s">
        <v>8318</v>
      </c>
      <c r="R59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1">
        <v>7500</v>
      </c>
      <c r="E599" s="11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11">
        <f t="shared" si="37"/>
        <v>10</v>
      </c>
      <c r="Q599" t="s">
        <v>8318</v>
      </c>
      <c r="R599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1">
        <v>2500</v>
      </c>
      <c r="E600" s="11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11">
        <f t="shared" si="37"/>
        <v>121.42857142857143</v>
      </c>
      <c r="Q600" t="s">
        <v>8318</v>
      </c>
      <c r="R600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1">
        <v>50000</v>
      </c>
      <c r="E601" s="1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11">
        <f t="shared" si="37"/>
        <v>15.5</v>
      </c>
      <c r="Q601" t="s">
        <v>8318</v>
      </c>
      <c r="R601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1">
        <v>5000</v>
      </c>
      <c r="E602" s="11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11">
        <f t="shared" si="37"/>
        <v>100</v>
      </c>
      <c r="Q602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1">
        <v>10000</v>
      </c>
      <c r="E603" s="11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11">
        <f t="shared" si="37"/>
        <v>23.333333333333332</v>
      </c>
      <c r="Q603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1">
        <v>70000</v>
      </c>
      <c r="E604" s="11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1">
        <f t="shared" si="37"/>
        <v>0</v>
      </c>
      <c r="Q604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1">
        <v>15000</v>
      </c>
      <c r="E605" s="11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11">
        <f t="shared" si="37"/>
        <v>45.386153846153846</v>
      </c>
      <c r="Q605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1">
        <v>1500</v>
      </c>
      <c r="E606" s="11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1">
        <f t="shared" si="37"/>
        <v>0</v>
      </c>
      <c r="Q606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1">
        <v>5000</v>
      </c>
      <c r="E607" s="11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11">
        <f t="shared" si="37"/>
        <v>16.375</v>
      </c>
      <c r="Q607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1">
        <v>5000</v>
      </c>
      <c r="E608" s="11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11">
        <f t="shared" si="37"/>
        <v>10</v>
      </c>
      <c r="Q60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1">
        <v>250</v>
      </c>
      <c r="E609" s="11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1">
        <f t="shared" si="37"/>
        <v>0</v>
      </c>
      <c r="Q609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1">
        <v>150000</v>
      </c>
      <c r="E610" s="11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11">
        <f t="shared" si="37"/>
        <v>292.2</v>
      </c>
      <c r="Q610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1">
        <v>780</v>
      </c>
      <c r="E611" s="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11">
        <f t="shared" si="37"/>
        <v>5</v>
      </c>
      <c r="Q611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1">
        <v>13803</v>
      </c>
      <c r="E612" s="11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1">
        <f t="shared" si="37"/>
        <v>0</v>
      </c>
      <c r="Q612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1">
        <v>80000</v>
      </c>
      <c r="E613" s="11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1">
        <f t="shared" si="37"/>
        <v>0</v>
      </c>
      <c r="Q613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1">
        <v>10000</v>
      </c>
      <c r="E614" s="11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1">
        <f t="shared" si="37"/>
        <v>0</v>
      </c>
      <c r="Q614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1">
        <v>60000</v>
      </c>
      <c r="E615" s="11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11">
        <f t="shared" si="37"/>
        <v>105.93388429752066</v>
      </c>
      <c r="Q615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1">
        <v>10000</v>
      </c>
      <c r="E616" s="11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1">
        <f t="shared" si="37"/>
        <v>0</v>
      </c>
      <c r="Q616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1">
        <v>515</v>
      </c>
      <c r="E617" s="11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1">
        <f t="shared" si="37"/>
        <v>0</v>
      </c>
      <c r="Q617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1">
        <v>5000</v>
      </c>
      <c r="E618" s="11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1">
        <f t="shared" si="37"/>
        <v>0</v>
      </c>
      <c r="Q61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1">
        <v>2000</v>
      </c>
      <c r="E619" s="11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11">
        <f t="shared" si="37"/>
        <v>20</v>
      </c>
      <c r="Q619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1">
        <v>400</v>
      </c>
      <c r="E620" s="11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1">
        <f t="shared" si="37"/>
        <v>0</v>
      </c>
      <c r="Q620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1">
        <v>2500000</v>
      </c>
      <c r="E621" s="1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11">
        <f t="shared" si="37"/>
        <v>1</v>
      </c>
      <c r="Q621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1">
        <v>30000</v>
      </c>
      <c r="E622" s="11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11">
        <f t="shared" si="37"/>
        <v>300</v>
      </c>
      <c r="Q622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1">
        <v>25000</v>
      </c>
      <c r="E623" s="11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11">
        <f t="shared" si="37"/>
        <v>87</v>
      </c>
      <c r="Q623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1">
        <v>6000</v>
      </c>
      <c r="E624" s="11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11">
        <f t="shared" si="37"/>
        <v>37.888888888888886</v>
      </c>
      <c r="Q624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1">
        <v>75000</v>
      </c>
      <c r="E625" s="11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1">
        <f t="shared" si="37"/>
        <v>0</v>
      </c>
      <c r="Q625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1">
        <v>5000</v>
      </c>
      <c r="E626" s="11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1">
        <f t="shared" si="37"/>
        <v>0</v>
      </c>
      <c r="Q626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1">
        <v>25000</v>
      </c>
      <c r="E627" s="11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1">
        <f t="shared" si="37"/>
        <v>0</v>
      </c>
      <c r="Q627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1">
        <v>25000</v>
      </c>
      <c r="E628" s="11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11">
        <f t="shared" si="37"/>
        <v>111.41025641025641</v>
      </c>
      <c r="Q62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1">
        <v>450000</v>
      </c>
      <c r="E629" s="11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11">
        <f t="shared" si="37"/>
        <v>90</v>
      </c>
      <c r="Q629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1">
        <v>5000</v>
      </c>
      <c r="E630" s="11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1">
        <f t="shared" si="37"/>
        <v>0</v>
      </c>
      <c r="Q630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1">
        <v>200000</v>
      </c>
      <c r="E631" s="1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11">
        <f t="shared" si="37"/>
        <v>116.66666666666667</v>
      </c>
      <c r="Q631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1">
        <v>11999</v>
      </c>
      <c r="E632" s="11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11">
        <f t="shared" si="37"/>
        <v>10</v>
      </c>
      <c r="Q632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1">
        <v>50000</v>
      </c>
      <c r="E633" s="11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11">
        <f t="shared" si="37"/>
        <v>76.666666666666671</v>
      </c>
      <c r="Q633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1">
        <v>20000</v>
      </c>
      <c r="E634" s="11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1">
        <f t="shared" si="37"/>
        <v>0</v>
      </c>
      <c r="Q634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1">
        <v>10000</v>
      </c>
      <c r="E635" s="11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11">
        <f t="shared" si="37"/>
        <v>49.8</v>
      </c>
      <c r="Q635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1">
        <v>5000</v>
      </c>
      <c r="E636" s="11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11">
        <f t="shared" si="37"/>
        <v>1</v>
      </c>
      <c r="Q636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1">
        <v>25000</v>
      </c>
      <c r="E637" s="11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11">
        <f t="shared" si="37"/>
        <v>2</v>
      </c>
      <c r="Q637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1">
        <v>2000</v>
      </c>
      <c r="E638" s="11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11">
        <f t="shared" si="37"/>
        <v>4</v>
      </c>
      <c r="Q63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1">
        <v>100000</v>
      </c>
      <c r="E639" s="11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1">
        <f t="shared" si="37"/>
        <v>0</v>
      </c>
      <c r="Q639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11">
        <v>200000</v>
      </c>
      <c r="E640" s="11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11">
        <f t="shared" si="37"/>
        <v>3</v>
      </c>
      <c r="Q640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1">
        <v>1000000</v>
      </c>
      <c r="E641" s="1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11">
        <f t="shared" si="37"/>
        <v>1</v>
      </c>
      <c r="Q641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1">
        <v>70</v>
      </c>
      <c r="E642" s="11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11">
        <f t="shared" si="37"/>
        <v>50.5</v>
      </c>
      <c r="Q642" t="s">
        <v>8318</v>
      </c>
      <c r="R642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1">
        <v>40000</v>
      </c>
      <c r="E643" s="11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11">
        <f t="shared" ref="P643:P706" si="41">IFERROR(E643/L643,0)</f>
        <v>151.31746031746033</v>
      </c>
      <c r="Q643" t="s">
        <v>8318</v>
      </c>
      <c r="R643" t="s">
        <v>8320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1">
        <v>20000</v>
      </c>
      <c r="E644" s="11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11">
        <f t="shared" si="41"/>
        <v>134.3592456301748</v>
      </c>
      <c r="Q644" t="s">
        <v>8318</v>
      </c>
      <c r="R644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1">
        <v>25000</v>
      </c>
      <c r="E645" s="11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11">
        <f t="shared" si="41"/>
        <v>174.02631578947367</v>
      </c>
      <c r="Q645" t="s">
        <v>8318</v>
      </c>
      <c r="R645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1">
        <v>25000</v>
      </c>
      <c r="E646" s="11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11">
        <f t="shared" si="41"/>
        <v>73.486268364348675</v>
      </c>
      <c r="Q646" t="s">
        <v>8318</v>
      </c>
      <c r="R646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1">
        <v>2000</v>
      </c>
      <c r="E647" s="11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11">
        <f t="shared" si="41"/>
        <v>23.518987341772153</v>
      </c>
      <c r="Q647" t="s">
        <v>8318</v>
      </c>
      <c r="R647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1">
        <v>800</v>
      </c>
      <c r="E648" s="11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11">
        <f t="shared" si="41"/>
        <v>39.074444444444445</v>
      </c>
      <c r="Q648" t="s">
        <v>8318</v>
      </c>
      <c r="R64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1">
        <v>2000</v>
      </c>
      <c r="E649" s="11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11">
        <f t="shared" si="41"/>
        <v>125.94117647058823</v>
      </c>
      <c r="Q649" t="s">
        <v>8318</v>
      </c>
      <c r="R649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1">
        <v>35000</v>
      </c>
      <c r="E650" s="11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11">
        <f t="shared" si="41"/>
        <v>1644</v>
      </c>
      <c r="Q650" t="s">
        <v>8318</v>
      </c>
      <c r="R650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1">
        <v>2500</v>
      </c>
      <c r="E651" s="1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11">
        <f t="shared" si="41"/>
        <v>42.670731707317074</v>
      </c>
      <c r="Q651" t="s">
        <v>8318</v>
      </c>
      <c r="R651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1">
        <v>1500</v>
      </c>
      <c r="E652" s="11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11">
        <f t="shared" si="41"/>
        <v>35.125</v>
      </c>
      <c r="Q652" t="s">
        <v>8318</v>
      </c>
      <c r="R65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1">
        <v>25000</v>
      </c>
      <c r="E653" s="11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11">
        <f t="shared" si="41"/>
        <v>239.35238095238094</v>
      </c>
      <c r="Q653" t="s">
        <v>8318</v>
      </c>
      <c r="R653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1">
        <v>3000</v>
      </c>
      <c r="E654" s="11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11">
        <f t="shared" si="41"/>
        <v>107.64285714285714</v>
      </c>
      <c r="Q654" t="s">
        <v>8318</v>
      </c>
      <c r="R654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1">
        <v>75000</v>
      </c>
      <c r="E655" s="11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11">
        <f t="shared" si="41"/>
        <v>95.830623306233065</v>
      </c>
      <c r="Q655" t="s">
        <v>8318</v>
      </c>
      <c r="R655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1">
        <v>12000</v>
      </c>
      <c r="E656" s="11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11">
        <f t="shared" si="41"/>
        <v>31.663376110562684</v>
      </c>
      <c r="Q656" t="s">
        <v>8318</v>
      </c>
      <c r="R656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1">
        <v>8000</v>
      </c>
      <c r="E657" s="11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11">
        <f t="shared" si="41"/>
        <v>42.886861313868614</v>
      </c>
      <c r="Q657" t="s">
        <v>8318</v>
      </c>
      <c r="R657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1">
        <v>5000</v>
      </c>
      <c r="E658" s="11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11">
        <f t="shared" si="41"/>
        <v>122.73563218390805</v>
      </c>
      <c r="Q658" t="s">
        <v>8318</v>
      </c>
      <c r="R65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1">
        <v>15000</v>
      </c>
      <c r="E659" s="11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11">
        <f t="shared" si="41"/>
        <v>190.45454545454547</v>
      </c>
      <c r="Q659" t="s">
        <v>8318</v>
      </c>
      <c r="R659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1">
        <v>28888</v>
      </c>
      <c r="E660" s="11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11">
        <f t="shared" si="41"/>
        <v>109.33695652173913</v>
      </c>
      <c r="Q660" t="s">
        <v>8318</v>
      </c>
      <c r="R660" t="s">
        <v>8320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11">
        <v>3000</v>
      </c>
      <c r="E661" s="1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11">
        <f t="shared" si="41"/>
        <v>143.66666666666666</v>
      </c>
      <c r="Q661" t="s">
        <v>8318</v>
      </c>
      <c r="R661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1">
        <v>50000</v>
      </c>
      <c r="E662" s="11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11">
        <f t="shared" si="41"/>
        <v>84.944444444444443</v>
      </c>
      <c r="Q662" t="s">
        <v>8318</v>
      </c>
      <c r="R66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1">
        <v>10000</v>
      </c>
      <c r="E663" s="11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11">
        <f t="shared" si="41"/>
        <v>10.555555555555555</v>
      </c>
      <c r="Q663" t="s">
        <v>8318</v>
      </c>
      <c r="R663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1">
        <v>39000</v>
      </c>
      <c r="E664" s="11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11">
        <f t="shared" si="41"/>
        <v>39</v>
      </c>
      <c r="Q664" t="s">
        <v>8318</v>
      </c>
      <c r="R664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1">
        <v>200000</v>
      </c>
      <c r="E665" s="11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11">
        <f t="shared" si="41"/>
        <v>100</v>
      </c>
      <c r="Q665" t="s">
        <v>8318</v>
      </c>
      <c r="R665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1">
        <v>12000</v>
      </c>
      <c r="E666" s="11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11">
        <f t="shared" si="41"/>
        <v>31.172413793103448</v>
      </c>
      <c r="Q666" t="s">
        <v>8318</v>
      </c>
      <c r="R666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1">
        <v>10000</v>
      </c>
      <c r="E667" s="11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11">
        <f t="shared" si="41"/>
        <v>155.33333333333334</v>
      </c>
      <c r="Q667" t="s">
        <v>8318</v>
      </c>
      <c r="R667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1">
        <v>200000</v>
      </c>
      <c r="E668" s="11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11">
        <f t="shared" si="41"/>
        <v>2</v>
      </c>
      <c r="Q668" t="s">
        <v>8318</v>
      </c>
      <c r="R66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1">
        <v>50000</v>
      </c>
      <c r="E669" s="11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11">
        <f t="shared" si="41"/>
        <v>178.92857142857142</v>
      </c>
      <c r="Q669" t="s">
        <v>8318</v>
      </c>
      <c r="R669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1">
        <v>15000</v>
      </c>
      <c r="E670" s="11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11">
        <f t="shared" si="41"/>
        <v>27.36</v>
      </c>
      <c r="Q670" t="s">
        <v>8318</v>
      </c>
      <c r="R670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1">
        <v>200000</v>
      </c>
      <c r="E671" s="1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11">
        <f t="shared" si="41"/>
        <v>1536.25</v>
      </c>
      <c r="Q671" t="s">
        <v>8318</v>
      </c>
      <c r="R671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1">
        <v>90000</v>
      </c>
      <c r="E672" s="11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11">
        <f t="shared" si="41"/>
        <v>84.99677419354839</v>
      </c>
      <c r="Q672" t="s">
        <v>8318</v>
      </c>
      <c r="R67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1">
        <v>30000</v>
      </c>
      <c r="E673" s="11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11">
        <f t="shared" si="41"/>
        <v>788.5333333333333</v>
      </c>
      <c r="Q673" t="s">
        <v>8318</v>
      </c>
      <c r="R673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1">
        <v>50000</v>
      </c>
      <c r="E674" s="11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11">
        <f t="shared" si="41"/>
        <v>50.29767441860465</v>
      </c>
      <c r="Q674" t="s">
        <v>8318</v>
      </c>
      <c r="R674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1">
        <v>100000</v>
      </c>
      <c r="E675" s="11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11">
        <f t="shared" si="41"/>
        <v>68.333333333333329</v>
      </c>
      <c r="Q675" t="s">
        <v>8318</v>
      </c>
      <c r="R675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1">
        <v>50000</v>
      </c>
      <c r="E676" s="11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11">
        <f t="shared" si="41"/>
        <v>7.5</v>
      </c>
      <c r="Q676" t="s">
        <v>8318</v>
      </c>
      <c r="R676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1">
        <v>6000</v>
      </c>
      <c r="E677" s="11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11">
        <f t="shared" si="41"/>
        <v>34.269230769230766</v>
      </c>
      <c r="Q677" t="s">
        <v>8318</v>
      </c>
      <c r="R677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1">
        <v>100000</v>
      </c>
      <c r="E678" s="11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11">
        <f t="shared" si="41"/>
        <v>61.291666666666664</v>
      </c>
      <c r="Q678" t="s">
        <v>8318</v>
      </c>
      <c r="R67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1">
        <v>50000</v>
      </c>
      <c r="E679" s="11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11">
        <f t="shared" si="41"/>
        <v>133.25</v>
      </c>
      <c r="Q679" t="s">
        <v>8318</v>
      </c>
      <c r="R679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1">
        <v>29000</v>
      </c>
      <c r="E680" s="11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11">
        <f t="shared" si="41"/>
        <v>65.17647058823529</v>
      </c>
      <c r="Q680" t="s">
        <v>8318</v>
      </c>
      <c r="R680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1">
        <v>57000</v>
      </c>
      <c r="E681" s="1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11">
        <f t="shared" si="41"/>
        <v>93.90425531914893</v>
      </c>
      <c r="Q681" t="s">
        <v>8318</v>
      </c>
      <c r="R681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1">
        <v>75000</v>
      </c>
      <c r="E682" s="11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11">
        <f t="shared" si="41"/>
        <v>150.65116279069767</v>
      </c>
      <c r="Q682" t="s">
        <v>8318</v>
      </c>
      <c r="R68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1">
        <v>2500</v>
      </c>
      <c r="E683" s="11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11">
        <f t="shared" si="41"/>
        <v>1</v>
      </c>
      <c r="Q683" t="s">
        <v>8318</v>
      </c>
      <c r="R683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1">
        <v>50000</v>
      </c>
      <c r="E684" s="11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11">
        <f t="shared" si="41"/>
        <v>13.25</v>
      </c>
      <c r="Q684" t="s">
        <v>8318</v>
      </c>
      <c r="R684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1">
        <v>35000</v>
      </c>
      <c r="E685" s="11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11">
        <f t="shared" si="41"/>
        <v>99.333333333333329</v>
      </c>
      <c r="Q685" t="s">
        <v>8318</v>
      </c>
      <c r="R685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1">
        <v>320000</v>
      </c>
      <c r="E686" s="11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11">
        <f t="shared" si="41"/>
        <v>177.39259259259259</v>
      </c>
      <c r="Q686" t="s">
        <v>8318</v>
      </c>
      <c r="R686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1">
        <v>2000</v>
      </c>
      <c r="E687" s="11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11">
        <f t="shared" si="41"/>
        <v>55.3</v>
      </c>
      <c r="Q687" t="s">
        <v>8318</v>
      </c>
      <c r="R687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1">
        <v>500000</v>
      </c>
      <c r="E688" s="11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1">
        <f t="shared" si="41"/>
        <v>0</v>
      </c>
      <c r="Q688" t="s">
        <v>8318</v>
      </c>
      <c r="R68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1">
        <v>100000</v>
      </c>
      <c r="E689" s="11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11">
        <f t="shared" si="41"/>
        <v>591.66666666666663</v>
      </c>
      <c r="Q689" t="s">
        <v>8318</v>
      </c>
      <c r="R689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1">
        <v>20000</v>
      </c>
      <c r="E690" s="11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11">
        <f t="shared" si="41"/>
        <v>405.5</v>
      </c>
      <c r="Q690" t="s">
        <v>8318</v>
      </c>
      <c r="R690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1">
        <v>200000</v>
      </c>
      <c r="E691" s="1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11">
        <f t="shared" si="41"/>
        <v>343.14732142857144</v>
      </c>
      <c r="Q691" t="s">
        <v>8318</v>
      </c>
      <c r="R691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1">
        <v>20000</v>
      </c>
      <c r="E692" s="11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11">
        <f t="shared" si="41"/>
        <v>72.588235294117652</v>
      </c>
      <c r="Q692" t="s">
        <v>8318</v>
      </c>
      <c r="R69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1">
        <v>50000</v>
      </c>
      <c r="E693" s="11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11">
        <f t="shared" si="41"/>
        <v>26</v>
      </c>
      <c r="Q693" t="s">
        <v>8318</v>
      </c>
      <c r="R693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1">
        <v>20000</v>
      </c>
      <c r="E694" s="11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11">
        <f t="shared" si="41"/>
        <v>6.4975124378109452</v>
      </c>
      <c r="Q694" t="s">
        <v>8318</v>
      </c>
      <c r="R694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1">
        <v>100000</v>
      </c>
      <c r="E695" s="11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11">
        <f t="shared" si="41"/>
        <v>119.38513513513513</v>
      </c>
      <c r="Q695" t="s">
        <v>8318</v>
      </c>
      <c r="R695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1">
        <v>150000</v>
      </c>
      <c r="E696" s="11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11">
        <f t="shared" si="41"/>
        <v>84.285714285714292</v>
      </c>
      <c r="Q696" t="s">
        <v>8318</v>
      </c>
      <c r="R696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1">
        <v>60000</v>
      </c>
      <c r="E697" s="11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11">
        <f t="shared" si="41"/>
        <v>90.857142857142861</v>
      </c>
      <c r="Q697" t="s">
        <v>8318</v>
      </c>
      <c r="R697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1">
        <v>175000</v>
      </c>
      <c r="E698" s="11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11">
        <f t="shared" si="41"/>
        <v>1</v>
      </c>
      <c r="Q698" t="s">
        <v>8318</v>
      </c>
      <c r="R69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1">
        <v>5000</v>
      </c>
      <c r="E699" s="11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11">
        <f t="shared" si="41"/>
        <v>20.342105263157894</v>
      </c>
      <c r="Q699" t="s">
        <v>8318</v>
      </c>
      <c r="R699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1">
        <v>100000</v>
      </c>
      <c r="E700" s="11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11">
        <f t="shared" si="41"/>
        <v>530.68965517241384</v>
      </c>
      <c r="Q700" t="s">
        <v>8318</v>
      </c>
      <c r="R700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1">
        <v>130000</v>
      </c>
      <c r="E701" s="1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11">
        <f t="shared" si="41"/>
        <v>120.39184269662923</v>
      </c>
      <c r="Q701" t="s">
        <v>8318</v>
      </c>
      <c r="R701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1">
        <v>15000</v>
      </c>
      <c r="E702" s="11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11">
        <f t="shared" si="41"/>
        <v>13</v>
      </c>
      <c r="Q702" t="s">
        <v>8318</v>
      </c>
      <c r="R70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1">
        <v>23000</v>
      </c>
      <c r="E703" s="11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11">
        <f t="shared" si="41"/>
        <v>291.33333333333331</v>
      </c>
      <c r="Q703" t="s">
        <v>8318</v>
      </c>
      <c r="R703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1">
        <v>15000</v>
      </c>
      <c r="E704" s="11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11">
        <f t="shared" si="41"/>
        <v>124.9191891891892</v>
      </c>
      <c r="Q704" t="s">
        <v>8318</v>
      </c>
      <c r="R704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1">
        <v>15000</v>
      </c>
      <c r="E705" s="11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11">
        <f t="shared" si="41"/>
        <v>119.57142857142857</v>
      </c>
      <c r="Q705" t="s">
        <v>8318</v>
      </c>
      <c r="R705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1">
        <v>55000</v>
      </c>
      <c r="E706" s="11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11">
        <f t="shared" si="41"/>
        <v>120.25</v>
      </c>
      <c r="Q706" t="s">
        <v>8318</v>
      </c>
      <c r="R706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1">
        <v>100000</v>
      </c>
      <c r="E707" s="11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11">
        <f t="shared" ref="P707:P770" si="45">IFERROR(E707/L707,0)</f>
        <v>195.4</v>
      </c>
      <c r="Q707" t="s">
        <v>8318</v>
      </c>
      <c r="R707" t="s">
        <v>8320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1">
        <v>100000</v>
      </c>
      <c r="E708" s="11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1">
        <f t="shared" si="45"/>
        <v>0</v>
      </c>
      <c r="Q708" t="s">
        <v>8318</v>
      </c>
      <c r="R70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1">
        <v>68000</v>
      </c>
      <c r="E709" s="11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11">
        <f t="shared" si="45"/>
        <v>117.69868421052631</v>
      </c>
      <c r="Q709" t="s">
        <v>8318</v>
      </c>
      <c r="R709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1">
        <v>40000</v>
      </c>
      <c r="E710" s="11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11">
        <f t="shared" si="45"/>
        <v>23.948509485094849</v>
      </c>
      <c r="Q710" t="s">
        <v>8318</v>
      </c>
      <c r="R710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1">
        <v>15000</v>
      </c>
      <c r="E711" s="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11">
        <f t="shared" si="45"/>
        <v>30.5</v>
      </c>
      <c r="Q711" t="s">
        <v>8318</v>
      </c>
      <c r="R711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1">
        <v>1200</v>
      </c>
      <c r="E712" s="11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1">
        <f t="shared" si="45"/>
        <v>0</v>
      </c>
      <c r="Q712" t="s">
        <v>8318</v>
      </c>
      <c r="R71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1">
        <v>100000</v>
      </c>
      <c r="E713" s="11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11">
        <f t="shared" si="45"/>
        <v>99.973372781065095</v>
      </c>
      <c r="Q713" t="s">
        <v>8318</v>
      </c>
      <c r="R713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1">
        <v>48500</v>
      </c>
      <c r="E714" s="11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11">
        <f t="shared" si="45"/>
        <v>26.25</v>
      </c>
      <c r="Q714" t="s">
        <v>8318</v>
      </c>
      <c r="R714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1">
        <v>25000</v>
      </c>
      <c r="E715" s="11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11">
        <f t="shared" si="45"/>
        <v>199</v>
      </c>
      <c r="Q715" t="s">
        <v>8318</v>
      </c>
      <c r="R715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1">
        <v>15000</v>
      </c>
      <c r="E716" s="11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11">
        <f t="shared" si="45"/>
        <v>80.321428571428569</v>
      </c>
      <c r="Q716" t="s">
        <v>8318</v>
      </c>
      <c r="R716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1">
        <v>27500</v>
      </c>
      <c r="E717" s="11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11">
        <f t="shared" si="45"/>
        <v>115.75</v>
      </c>
      <c r="Q717" t="s">
        <v>8318</v>
      </c>
      <c r="R717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1">
        <v>7000</v>
      </c>
      <c r="E718" s="11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11">
        <f t="shared" si="45"/>
        <v>44.6875</v>
      </c>
      <c r="Q718" t="s">
        <v>8318</v>
      </c>
      <c r="R718" t="s">
        <v>8320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1">
        <v>100000</v>
      </c>
      <c r="E719" s="11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11">
        <f t="shared" si="45"/>
        <v>76.25</v>
      </c>
      <c r="Q719" t="s">
        <v>8318</v>
      </c>
      <c r="R719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1">
        <v>12000</v>
      </c>
      <c r="E720" s="11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11">
        <f t="shared" si="45"/>
        <v>22.5</v>
      </c>
      <c r="Q720" t="s">
        <v>8318</v>
      </c>
      <c r="R720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1">
        <v>15000</v>
      </c>
      <c r="E721" s="1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11">
        <f t="shared" si="45"/>
        <v>19.399999999999999</v>
      </c>
      <c r="Q721" t="s">
        <v>8318</v>
      </c>
      <c r="R721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1">
        <v>1900</v>
      </c>
      <c r="E722" s="11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11">
        <f t="shared" si="45"/>
        <v>66.707317073170728</v>
      </c>
      <c r="Q722" t="s">
        <v>8321</v>
      </c>
      <c r="R72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1">
        <v>8200</v>
      </c>
      <c r="E723" s="11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11">
        <f t="shared" si="45"/>
        <v>84.142857142857139</v>
      </c>
      <c r="Q723" t="s">
        <v>8321</v>
      </c>
      <c r="R723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1">
        <v>25000</v>
      </c>
      <c r="E724" s="11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11">
        <f t="shared" si="45"/>
        <v>215.72549019607843</v>
      </c>
      <c r="Q724" t="s">
        <v>8321</v>
      </c>
      <c r="R724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1">
        <v>5000</v>
      </c>
      <c r="E725" s="11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11">
        <f t="shared" si="45"/>
        <v>54.69</v>
      </c>
      <c r="Q725" t="s">
        <v>8321</v>
      </c>
      <c r="R725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1">
        <v>7000</v>
      </c>
      <c r="E726" s="11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11">
        <f t="shared" si="45"/>
        <v>51.62944055944056</v>
      </c>
      <c r="Q726" t="s">
        <v>8321</v>
      </c>
      <c r="R726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1">
        <v>20000</v>
      </c>
      <c r="E727" s="11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11">
        <f t="shared" si="45"/>
        <v>143.35714285714286</v>
      </c>
      <c r="Q727" t="s">
        <v>8321</v>
      </c>
      <c r="R727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1">
        <v>2500</v>
      </c>
      <c r="E728" s="11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11">
        <f t="shared" si="45"/>
        <v>72.428571428571431</v>
      </c>
      <c r="Q728" t="s">
        <v>8321</v>
      </c>
      <c r="R72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1">
        <v>3500</v>
      </c>
      <c r="E729" s="11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11">
        <f t="shared" si="45"/>
        <v>36.530201342281877</v>
      </c>
      <c r="Q729" t="s">
        <v>8321</v>
      </c>
      <c r="R729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1">
        <v>7500</v>
      </c>
      <c r="E730" s="11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11">
        <f t="shared" si="45"/>
        <v>60.903461538461535</v>
      </c>
      <c r="Q730" t="s">
        <v>8321</v>
      </c>
      <c r="R730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1">
        <v>4000</v>
      </c>
      <c r="E731" s="1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11">
        <f t="shared" si="45"/>
        <v>43.55</v>
      </c>
      <c r="Q731" t="s">
        <v>8321</v>
      </c>
      <c r="R731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1">
        <v>20000</v>
      </c>
      <c r="E732" s="11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11">
        <f t="shared" si="45"/>
        <v>99.766037735849054</v>
      </c>
      <c r="Q732" t="s">
        <v>8321</v>
      </c>
      <c r="R73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1">
        <v>5000</v>
      </c>
      <c r="E733" s="11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11">
        <f t="shared" si="45"/>
        <v>88.732394366197184</v>
      </c>
      <c r="Q733" t="s">
        <v>8321</v>
      </c>
      <c r="R733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1">
        <v>40</v>
      </c>
      <c r="E734" s="11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11">
        <f t="shared" si="45"/>
        <v>4.9230769230769234</v>
      </c>
      <c r="Q734" t="s">
        <v>8321</v>
      </c>
      <c r="R734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1">
        <v>2500</v>
      </c>
      <c r="E735" s="11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11">
        <f t="shared" si="45"/>
        <v>17.822485207100591</v>
      </c>
      <c r="Q735" t="s">
        <v>8321</v>
      </c>
      <c r="R735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1">
        <v>8500</v>
      </c>
      <c r="E736" s="11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11">
        <f t="shared" si="45"/>
        <v>187.19298245614036</v>
      </c>
      <c r="Q736" t="s">
        <v>8321</v>
      </c>
      <c r="R736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1">
        <v>47000</v>
      </c>
      <c r="E737" s="11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11">
        <f t="shared" si="45"/>
        <v>234.80786026200875</v>
      </c>
      <c r="Q737" t="s">
        <v>8321</v>
      </c>
      <c r="R737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1">
        <v>3600</v>
      </c>
      <c r="E738" s="11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11">
        <f t="shared" si="45"/>
        <v>105.04629629629629</v>
      </c>
      <c r="Q738" t="s">
        <v>8321</v>
      </c>
      <c r="R73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1">
        <v>5000</v>
      </c>
      <c r="E739" s="11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11">
        <f t="shared" si="45"/>
        <v>56.666666666666664</v>
      </c>
      <c r="Q739" t="s">
        <v>8321</v>
      </c>
      <c r="R739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1">
        <v>1500</v>
      </c>
      <c r="E740" s="11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11">
        <f t="shared" si="45"/>
        <v>39.048780487804876</v>
      </c>
      <c r="Q740" t="s">
        <v>8321</v>
      </c>
      <c r="R740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1">
        <v>6000</v>
      </c>
      <c r="E741" s="1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11">
        <f t="shared" si="45"/>
        <v>68.345323741007192</v>
      </c>
      <c r="Q741" t="s">
        <v>8321</v>
      </c>
      <c r="R741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1">
        <v>3000</v>
      </c>
      <c r="E742" s="11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11">
        <f t="shared" si="45"/>
        <v>169.57894736842104</v>
      </c>
      <c r="Q742" t="s">
        <v>8321</v>
      </c>
      <c r="R74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1">
        <v>13000</v>
      </c>
      <c r="E743" s="11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11">
        <f t="shared" si="45"/>
        <v>141.42340425531913</v>
      </c>
      <c r="Q743" t="s">
        <v>8321</v>
      </c>
      <c r="R743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1">
        <v>1400</v>
      </c>
      <c r="E744" s="11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11">
        <f t="shared" si="45"/>
        <v>67.391304347826093</v>
      </c>
      <c r="Q744" t="s">
        <v>8321</v>
      </c>
      <c r="R744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1">
        <v>550</v>
      </c>
      <c r="E745" s="11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11">
        <f t="shared" si="45"/>
        <v>54.266666666666666</v>
      </c>
      <c r="Q745" t="s">
        <v>8321</v>
      </c>
      <c r="R745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1">
        <v>5000</v>
      </c>
      <c r="E746" s="11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11">
        <f t="shared" si="45"/>
        <v>82.516129032258064</v>
      </c>
      <c r="Q746" t="s">
        <v>8321</v>
      </c>
      <c r="R746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1">
        <v>2220</v>
      </c>
      <c r="E747" s="11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11">
        <f t="shared" si="45"/>
        <v>53.729729729729726</v>
      </c>
      <c r="Q747" t="s">
        <v>8321</v>
      </c>
      <c r="R747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1">
        <v>2987</v>
      </c>
      <c r="E748" s="11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11">
        <f t="shared" si="45"/>
        <v>34.206185567010309</v>
      </c>
      <c r="Q748" t="s">
        <v>8321</v>
      </c>
      <c r="R74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1">
        <v>7000</v>
      </c>
      <c r="E749" s="11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11">
        <f t="shared" si="45"/>
        <v>127.32727272727273</v>
      </c>
      <c r="Q749" t="s">
        <v>8321</v>
      </c>
      <c r="R749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1">
        <v>2000</v>
      </c>
      <c r="E750" s="11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11">
        <f t="shared" si="45"/>
        <v>45.56818181818182</v>
      </c>
      <c r="Q750" t="s">
        <v>8321</v>
      </c>
      <c r="R750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1">
        <v>10000</v>
      </c>
      <c r="E751" s="1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11">
        <f t="shared" si="45"/>
        <v>95.963636363636368</v>
      </c>
      <c r="Q751" t="s">
        <v>8321</v>
      </c>
      <c r="R751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1">
        <v>4444</v>
      </c>
      <c r="E752" s="11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11">
        <f t="shared" si="45"/>
        <v>77.271186440677965</v>
      </c>
      <c r="Q752" t="s">
        <v>8321</v>
      </c>
      <c r="R75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1">
        <v>3000</v>
      </c>
      <c r="E753" s="11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11">
        <f t="shared" si="45"/>
        <v>57.338709677419352</v>
      </c>
      <c r="Q753" t="s">
        <v>8321</v>
      </c>
      <c r="R753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1">
        <v>5000</v>
      </c>
      <c r="E754" s="11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11">
        <f t="shared" si="45"/>
        <v>53.19047619047619</v>
      </c>
      <c r="Q754" t="s">
        <v>8321</v>
      </c>
      <c r="R754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1">
        <v>10000</v>
      </c>
      <c r="E755" s="11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11">
        <f t="shared" si="45"/>
        <v>492.30769230769232</v>
      </c>
      <c r="Q755" t="s">
        <v>8321</v>
      </c>
      <c r="R755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1">
        <v>2000</v>
      </c>
      <c r="E756" s="11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11">
        <f t="shared" si="45"/>
        <v>42.346938775510203</v>
      </c>
      <c r="Q756" t="s">
        <v>8321</v>
      </c>
      <c r="R756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1">
        <v>2500</v>
      </c>
      <c r="E757" s="11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11">
        <f t="shared" si="45"/>
        <v>37.466029411764708</v>
      </c>
      <c r="Q757" t="s">
        <v>8321</v>
      </c>
      <c r="R757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1">
        <v>700</v>
      </c>
      <c r="E758" s="11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11">
        <f t="shared" si="45"/>
        <v>37.454545454545453</v>
      </c>
      <c r="Q758" t="s">
        <v>8321</v>
      </c>
      <c r="R75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1">
        <v>250</v>
      </c>
      <c r="E759" s="11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11">
        <f t="shared" si="45"/>
        <v>33.055555555555557</v>
      </c>
      <c r="Q759" t="s">
        <v>8321</v>
      </c>
      <c r="R759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1">
        <v>2500</v>
      </c>
      <c r="E760" s="11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11">
        <f t="shared" si="45"/>
        <v>134.21052631578948</v>
      </c>
      <c r="Q760" t="s">
        <v>8321</v>
      </c>
      <c r="R760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1">
        <v>5000</v>
      </c>
      <c r="E761" s="1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11">
        <f t="shared" si="45"/>
        <v>51.474747474747474</v>
      </c>
      <c r="Q761" t="s">
        <v>8321</v>
      </c>
      <c r="R761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1">
        <v>2200</v>
      </c>
      <c r="E762" s="11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1">
        <f t="shared" si="45"/>
        <v>0</v>
      </c>
      <c r="Q762" t="s">
        <v>8321</v>
      </c>
      <c r="R76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1">
        <v>5000</v>
      </c>
      <c r="E763" s="11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11">
        <f t="shared" si="45"/>
        <v>39.166666666666664</v>
      </c>
      <c r="Q763" t="s">
        <v>8321</v>
      </c>
      <c r="R763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1">
        <v>3500</v>
      </c>
      <c r="E764" s="11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1">
        <f t="shared" si="45"/>
        <v>0</v>
      </c>
      <c r="Q764" t="s">
        <v>8321</v>
      </c>
      <c r="R764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1">
        <v>4290</v>
      </c>
      <c r="E765" s="11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11">
        <f t="shared" si="45"/>
        <v>5</v>
      </c>
      <c r="Q765" t="s">
        <v>8321</v>
      </c>
      <c r="R765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1">
        <v>5000</v>
      </c>
      <c r="E766" s="11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1">
        <f t="shared" si="45"/>
        <v>0</v>
      </c>
      <c r="Q766" t="s">
        <v>8321</v>
      </c>
      <c r="R766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1">
        <v>7000</v>
      </c>
      <c r="E767" s="11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11">
        <f t="shared" si="45"/>
        <v>57.295454545454547</v>
      </c>
      <c r="Q767" t="s">
        <v>8321</v>
      </c>
      <c r="R767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1">
        <v>4000</v>
      </c>
      <c r="E768" s="11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1">
        <f t="shared" si="45"/>
        <v>0</v>
      </c>
      <c r="Q768" t="s">
        <v>8321</v>
      </c>
      <c r="R76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1">
        <v>5000</v>
      </c>
      <c r="E769" s="11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11">
        <f t="shared" si="45"/>
        <v>59</v>
      </c>
      <c r="Q769" t="s">
        <v>8321</v>
      </c>
      <c r="R769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1">
        <v>2500</v>
      </c>
      <c r="E770" s="11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1">
        <f t="shared" si="45"/>
        <v>0</v>
      </c>
      <c r="Q770" t="s">
        <v>8321</v>
      </c>
      <c r="R770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1">
        <v>4000</v>
      </c>
      <c r="E771" s="1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11">
        <f t="shared" ref="P771:P834" si="49">IFERROR(E771/L771,0)</f>
        <v>31.846153846153847</v>
      </c>
      <c r="Q771" t="s">
        <v>8321</v>
      </c>
      <c r="R771" t="s">
        <v>8323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1">
        <v>17500</v>
      </c>
      <c r="E772" s="11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1">
        <f t="shared" si="49"/>
        <v>0</v>
      </c>
      <c r="Q772" t="s">
        <v>8321</v>
      </c>
      <c r="R77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1">
        <v>38000</v>
      </c>
      <c r="E773" s="11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11">
        <f t="shared" si="49"/>
        <v>10</v>
      </c>
      <c r="Q773" t="s">
        <v>8321</v>
      </c>
      <c r="R773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1">
        <v>1500</v>
      </c>
      <c r="E774" s="11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11">
        <f t="shared" si="49"/>
        <v>50</v>
      </c>
      <c r="Q774" t="s">
        <v>8321</v>
      </c>
      <c r="R774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1">
        <v>3759</v>
      </c>
      <c r="E775" s="11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11">
        <f t="shared" si="49"/>
        <v>16</v>
      </c>
      <c r="Q775" t="s">
        <v>8321</v>
      </c>
      <c r="R775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1">
        <v>500</v>
      </c>
      <c r="E776" s="11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11">
        <f t="shared" si="49"/>
        <v>39</v>
      </c>
      <c r="Q776" t="s">
        <v>8321</v>
      </c>
      <c r="R776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1">
        <v>10000</v>
      </c>
      <c r="E777" s="11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11">
        <f t="shared" si="49"/>
        <v>34</v>
      </c>
      <c r="Q777" t="s">
        <v>8321</v>
      </c>
      <c r="R777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1">
        <v>7000</v>
      </c>
      <c r="E778" s="11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11">
        <f t="shared" si="49"/>
        <v>63.122807017543863</v>
      </c>
      <c r="Q778" t="s">
        <v>8321</v>
      </c>
      <c r="R77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1">
        <v>3000</v>
      </c>
      <c r="E779" s="11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11">
        <f t="shared" si="49"/>
        <v>7</v>
      </c>
      <c r="Q779" t="s">
        <v>8321</v>
      </c>
      <c r="R779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1">
        <v>500</v>
      </c>
      <c r="E780" s="11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11">
        <f t="shared" si="49"/>
        <v>2</v>
      </c>
      <c r="Q780" t="s">
        <v>8321</v>
      </c>
      <c r="R780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1">
        <v>15000</v>
      </c>
      <c r="E781" s="1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11">
        <f t="shared" si="49"/>
        <v>66.666666666666671</v>
      </c>
      <c r="Q781" t="s">
        <v>8321</v>
      </c>
      <c r="R781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1">
        <v>1000</v>
      </c>
      <c r="E782" s="11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11">
        <f t="shared" si="49"/>
        <v>38.518518518518519</v>
      </c>
      <c r="Q782" t="s">
        <v>8324</v>
      </c>
      <c r="R78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1">
        <v>800</v>
      </c>
      <c r="E783" s="11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11">
        <f t="shared" si="49"/>
        <v>42.609200000000001</v>
      </c>
      <c r="Q783" t="s">
        <v>8324</v>
      </c>
      <c r="R783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1">
        <v>700</v>
      </c>
      <c r="E784" s="11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11">
        <f t="shared" si="49"/>
        <v>50</v>
      </c>
      <c r="Q784" t="s">
        <v>8324</v>
      </c>
      <c r="R784" t="s">
        <v>8325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1">
        <v>1500</v>
      </c>
      <c r="E785" s="11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11">
        <f t="shared" si="49"/>
        <v>63.485714285714288</v>
      </c>
      <c r="Q785" t="s">
        <v>8324</v>
      </c>
      <c r="R785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1">
        <v>1000</v>
      </c>
      <c r="E786" s="11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11">
        <f t="shared" si="49"/>
        <v>102.5</v>
      </c>
      <c r="Q786" t="s">
        <v>8324</v>
      </c>
      <c r="R786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1">
        <v>500</v>
      </c>
      <c r="E787" s="11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11">
        <f t="shared" si="49"/>
        <v>31.142758620689655</v>
      </c>
      <c r="Q787" t="s">
        <v>8324</v>
      </c>
      <c r="R787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1">
        <v>5000</v>
      </c>
      <c r="E788" s="11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11">
        <f t="shared" si="49"/>
        <v>162.27272727272728</v>
      </c>
      <c r="Q788" t="s">
        <v>8324</v>
      </c>
      <c r="R78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1">
        <v>1200</v>
      </c>
      <c r="E789" s="11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11">
        <f t="shared" si="49"/>
        <v>80.588235294117652</v>
      </c>
      <c r="Q789" t="s">
        <v>8324</v>
      </c>
      <c r="R789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1">
        <v>1000</v>
      </c>
      <c r="E790" s="11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11">
        <f t="shared" si="49"/>
        <v>59.85441176470588</v>
      </c>
      <c r="Q790" t="s">
        <v>8324</v>
      </c>
      <c r="R790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1">
        <v>1700</v>
      </c>
      <c r="E791" s="1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11">
        <f t="shared" si="49"/>
        <v>132.85714285714286</v>
      </c>
      <c r="Q791" t="s">
        <v>8324</v>
      </c>
      <c r="R791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1">
        <v>10000</v>
      </c>
      <c r="E792" s="11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11">
        <f t="shared" si="49"/>
        <v>92.547820512820508</v>
      </c>
      <c r="Q792" t="s">
        <v>8324</v>
      </c>
      <c r="R79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1">
        <v>7500</v>
      </c>
      <c r="E793" s="11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11">
        <f t="shared" si="49"/>
        <v>60.859375</v>
      </c>
      <c r="Q793" t="s">
        <v>8324</v>
      </c>
      <c r="R793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1">
        <v>2500</v>
      </c>
      <c r="E794" s="11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11">
        <f t="shared" si="49"/>
        <v>41.851833333333339</v>
      </c>
      <c r="Q794" t="s">
        <v>8324</v>
      </c>
      <c r="R794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1">
        <v>2750</v>
      </c>
      <c r="E795" s="11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11">
        <f t="shared" si="49"/>
        <v>88.325937499999995</v>
      </c>
      <c r="Q795" t="s">
        <v>8324</v>
      </c>
      <c r="R795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1">
        <v>8000</v>
      </c>
      <c r="E796" s="11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11">
        <f t="shared" si="49"/>
        <v>158.96226415094338</v>
      </c>
      <c r="Q796" t="s">
        <v>8324</v>
      </c>
      <c r="R796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1">
        <v>14000</v>
      </c>
      <c r="E797" s="11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11">
        <f t="shared" si="49"/>
        <v>85.054347826086953</v>
      </c>
      <c r="Q797" t="s">
        <v>8324</v>
      </c>
      <c r="R797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1">
        <v>10000</v>
      </c>
      <c r="E798" s="11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11">
        <f t="shared" si="49"/>
        <v>112.61111111111111</v>
      </c>
      <c r="Q798" t="s">
        <v>8324</v>
      </c>
      <c r="R79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1">
        <v>3000</v>
      </c>
      <c r="E799" s="11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11">
        <f t="shared" si="49"/>
        <v>45.436619718309856</v>
      </c>
      <c r="Q799" t="s">
        <v>8324</v>
      </c>
      <c r="R799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1">
        <v>3500</v>
      </c>
      <c r="E800" s="11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11">
        <f t="shared" si="49"/>
        <v>46.218390804597703</v>
      </c>
      <c r="Q800" t="s">
        <v>8324</v>
      </c>
      <c r="R800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1">
        <v>5000</v>
      </c>
      <c r="E801" s="1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11">
        <f t="shared" si="49"/>
        <v>178.60714285714286</v>
      </c>
      <c r="Q801" t="s">
        <v>8324</v>
      </c>
      <c r="R801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1">
        <v>1500</v>
      </c>
      <c r="E802" s="11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11">
        <f t="shared" si="49"/>
        <v>40.75</v>
      </c>
      <c r="Q802" t="s">
        <v>8324</v>
      </c>
      <c r="R80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1">
        <v>2000</v>
      </c>
      <c r="E803" s="11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11">
        <f t="shared" si="49"/>
        <v>43.733921568627444</v>
      </c>
      <c r="Q803" t="s">
        <v>8324</v>
      </c>
      <c r="R803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1">
        <v>6000</v>
      </c>
      <c r="E804" s="11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11">
        <f t="shared" si="49"/>
        <v>81.066666666666663</v>
      </c>
      <c r="Q804" t="s">
        <v>8324</v>
      </c>
      <c r="R804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1">
        <v>2300</v>
      </c>
      <c r="E805" s="11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11">
        <f t="shared" si="49"/>
        <v>74.60526315789474</v>
      </c>
      <c r="Q805" t="s">
        <v>8324</v>
      </c>
      <c r="R805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1">
        <v>5500</v>
      </c>
      <c r="E806" s="11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11">
        <f t="shared" si="49"/>
        <v>305.55555555555554</v>
      </c>
      <c r="Q806" t="s">
        <v>8324</v>
      </c>
      <c r="R806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1">
        <v>3000</v>
      </c>
      <c r="E807" s="11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11">
        <f t="shared" si="49"/>
        <v>58.333333333333336</v>
      </c>
      <c r="Q807" t="s">
        <v>8324</v>
      </c>
      <c r="R807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1">
        <v>8000</v>
      </c>
      <c r="E808" s="11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11">
        <f t="shared" si="49"/>
        <v>117.67605633802818</v>
      </c>
      <c r="Q808" t="s">
        <v>8324</v>
      </c>
      <c r="R80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1">
        <v>4000</v>
      </c>
      <c r="E809" s="11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11">
        <f t="shared" si="49"/>
        <v>73.771929824561397</v>
      </c>
      <c r="Q809" t="s">
        <v>8324</v>
      </c>
      <c r="R809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1">
        <v>4500</v>
      </c>
      <c r="E810" s="11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11">
        <f t="shared" si="49"/>
        <v>104.65116279069767</v>
      </c>
      <c r="Q810" t="s">
        <v>8324</v>
      </c>
      <c r="R810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1">
        <v>4000</v>
      </c>
      <c r="E811" s="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11">
        <f t="shared" si="49"/>
        <v>79.82692307692308</v>
      </c>
      <c r="Q811" t="s">
        <v>8324</v>
      </c>
      <c r="R811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1">
        <v>1500</v>
      </c>
      <c r="E812" s="11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11">
        <f t="shared" si="49"/>
        <v>58.333333333333336</v>
      </c>
      <c r="Q812" t="s">
        <v>8324</v>
      </c>
      <c r="R81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1">
        <v>1000</v>
      </c>
      <c r="E813" s="11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11">
        <f t="shared" si="49"/>
        <v>86.666666666666671</v>
      </c>
      <c r="Q813" t="s">
        <v>8324</v>
      </c>
      <c r="R813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1">
        <v>600</v>
      </c>
      <c r="E814" s="11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11">
        <f t="shared" si="49"/>
        <v>27.606060606060606</v>
      </c>
      <c r="Q814" t="s">
        <v>8324</v>
      </c>
      <c r="R814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1">
        <v>1500</v>
      </c>
      <c r="E815" s="11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11">
        <f t="shared" si="49"/>
        <v>24.999375000000001</v>
      </c>
      <c r="Q815" t="s">
        <v>8324</v>
      </c>
      <c r="R815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1">
        <v>1000</v>
      </c>
      <c r="E816" s="11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11">
        <f t="shared" si="49"/>
        <v>45.464285714285715</v>
      </c>
      <c r="Q816" t="s">
        <v>8324</v>
      </c>
      <c r="R816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1">
        <v>4000</v>
      </c>
      <c r="E817" s="11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11">
        <f t="shared" si="49"/>
        <v>99.534883720930239</v>
      </c>
      <c r="Q817" t="s">
        <v>8324</v>
      </c>
      <c r="R817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1">
        <v>7000</v>
      </c>
      <c r="E818" s="11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11">
        <f t="shared" si="49"/>
        <v>39.31</v>
      </c>
      <c r="Q818" t="s">
        <v>8324</v>
      </c>
      <c r="R81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1">
        <v>1500</v>
      </c>
      <c r="E819" s="11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11">
        <f t="shared" si="49"/>
        <v>89.419999999999987</v>
      </c>
      <c r="Q819" t="s">
        <v>8324</v>
      </c>
      <c r="R819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1">
        <v>350</v>
      </c>
      <c r="E820" s="11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11">
        <f t="shared" si="49"/>
        <v>28.684210526315791</v>
      </c>
      <c r="Q820" t="s">
        <v>8324</v>
      </c>
      <c r="R820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1">
        <v>400</v>
      </c>
      <c r="E821" s="1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11">
        <f t="shared" si="49"/>
        <v>31.071428571428573</v>
      </c>
      <c r="Q821" t="s">
        <v>8324</v>
      </c>
      <c r="R821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1">
        <v>2000</v>
      </c>
      <c r="E822" s="11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11">
        <f t="shared" si="49"/>
        <v>70.55263157894737</v>
      </c>
      <c r="Q822" t="s">
        <v>8324</v>
      </c>
      <c r="R82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1">
        <v>17482</v>
      </c>
      <c r="E823" s="11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11">
        <f t="shared" si="49"/>
        <v>224.12820512820514</v>
      </c>
      <c r="Q823" t="s">
        <v>8324</v>
      </c>
      <c r="R823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1">
        <v>3000</v>
      </c>
      <c r="E824" s="11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11">
        <f t="shared" si="49"/>
        <v>51.811594202898547</v>
      </c>
      <c r="Q824" t="s">
        <v>8324</v>
      </c>
      <c r="R824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1">
        <v>800</v>
      </c>
      <c r="E825" s="11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11">
        <f t="shared" si="49"/>
        <v>43.515151515151516</v>
      </c>
      <c r="Q825" t="s">
        <v>8324</v>
      </c>
      <c r="R825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1">
        <v>1600</v>
      </c>
      <c r="E826" s="11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11">
        <f t="shared" si="49"/>
        <v>39.816666666666663</v>
      </c>
      <c r="Q826" t="s">
        <v>8324</v>
      </c>
      <c r="R826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1">
        <v>12500</v>
      </c>
      <c r="E827" s="11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11">
        <f t="shared" si="49"/>
        <v>126.8080808080808</v>
      </c>
      <c r="Q827" t="s">
        <v>8324</v>
      </c>
      <c r="R827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1">
        <v>5500</v>
      </c>
      <c r="E828" s="11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11">
        <f t="shared" si="49"/>
        <v>113.87755102040816</v>
      </c>
      <c r="Q828" t="s">
        <v>8324</v>
      </c>
      <c r="R82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1">
        <v>300</v>
      </c>
      <c r="E829" s="11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11">
        <f t="shared" si="49"/>
        <v>28.181818181818183</v>
      </c>
      <c r="Q829" t="s">
        <v>8324</v>
      </c>
      <c r="R829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1">
        <v>1300</v>
      </c>
      <c r="E830" s="11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11">
        <f t="shared" si="49"/>
        <v>36.60526315789474</v>
      </c>
      <c r="Q830" t="s">
        <v>8324</v>
      </c>
      <c r="R830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1">
        <v>500</v>
      </c>
      <c r="E831" s="1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11">
        <f t="shared" si="49"/>
        <v>32.5</v>
      </c>
      <c r="Q831" t="s">
        <v>8324</v>
      </c>
      <c r="R831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1">
        <v>1800</v>
      </c>
      <c r="E832" s="11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11">
        <f t="shared" si="49"/>
        <v>60.65625</v>
      </c>
      <c r="Q832" t="s">
        <v>8324</v>
      </c>
      <c r="R83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1">
        <v>1500</v>
      </c>
      <c r="E833" s="11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11">
        <f t="shared" si="49"/>
        <v>175</v>
      </c>
      <c r="Q833" t="s">
        <v>8324</v>
      </c>
      <c r="R833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1">
        <v>15000</v>
      </c>
      <c r="E834" s="11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11">
        <f t="shared" si="49"/>
        <v>97.993896103896105</v>
      </c>
      <c r="Q834" t="s">
        <v>8324</v>
      </c>
      <c r="R834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11">
        <v>6000</v>
      </c>
      <c r="E835" s="11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11">
        <f t="shared" ref="P835:P898" si="53">IFERROR(E835/L835,0)</f>
        <v>148.78048780487805</v>
      </c>
      <c r="Q835" t="s">
        <v>8324</v>
      </c>
      <c r="R835" t="s">
        <v>8325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1">
        <v>5500</v>
      </c>
      <c r="E836" s="11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11">
        <f t="shared" si="53"/>
        <v>96.08</v>
      </c>
      <c r="Q836" t="s">
        <v>8324</v>
      </c>
      <c r="R836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1">
        <v>2000</v>
      </c>
      <c r="E837" s="11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11">
        <f t="shared" si="53"/>
        <v>58.625</v>
      </c>
      <c r="Q837" t="s">
        <v>8324</v>
      </c>
      <c r="R837" t="s">
        <v>8325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11">
        <v>5000</v>
      </c>
      <c r="E838" s="11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11">
        <f t="shared" si="53"/>
        <v>109.70695652173914</v>
      </c>
      <c r="Q838" t="s">
        <v>8324</v>
      </c>
      <c r="R83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1">
        <v>2500</v>
      </c>
      <c r="E839" s="11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11">
        <f t="shared" si="53"/>
        <v>49.112903225806448</v>
      </c>
      <c r="Q839" t="s">
        <v>8324</v>
      </c>
      <c r="R839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1">
        <v>2000</v>
      </c>
      <c r="E840" s="11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11">
        <f t="shared" si="53"/>
        <v>47.672131147540981</v>
      </c>
      <c r="Q840" t="s">
        <v>8324</v>
      </c>
      <c r="R840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1">
        <v>5000</v>
      </c>
      <c r="E841" s="1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11">
        <f t="shared" si="53"/>
        <v>60.737812499999997</v>
      </c>
      <c r="Q841" t="s">
        <v>8324</v>
      </c>
      <c r="R841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1">
        <v>10000</v>
      </c>
      <c r="E842" s="11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11">
        <f t="shared" si="53"/>
        <v>63.37715789473684</v>
      </c>
      <c r="Q842" t="s">
        <v>8324</v>
      </c>
      <c r="R84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1">
        <v>5000</v>
      </c>
      <c r="E843" s="11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11">
        <f t="shared" si="53"/>
        <v>53.893617021276597</v>
      </c>
      <c r="Q843" t="s">
        <v>8324</v>
      </c>
      <c r="R843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1">
        <v>2500</v>
      </c>
      <c r="E844" s="11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11">
        <f t="shared" si="53"/>
        <v>66.871794871794876</v>
      </c>
      <c r="Q844" t="s">
        <v>8324</v>
      </c>
      <c r="R844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1">
        <v>3000</v>
      </c>
      <c r="E845" s="11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11">
        <f t="shared" si="53"/>
        <v>63.102362204724407</v>
      </c>
      <c r="Q845" t="s">
        <v>8324</v>
      </c>
      <c r="R845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1">
        <v>3000</v>
      </c>
      <c r="E846" s="11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11">
        <f t="shared" si="53"/>
        <v>36.628930817610062</v>
      </c>
      <c r="Q846" t="s">
        <v>8324</v>
      </c>
      <c r="R846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1">
        <v>5000</v>
      </c>
      <c r="E847" s="11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11">
        <f t="shared" si="53"/>
        <v>34.005706214689269</v>
      </c>
      <c r="Q847" t="s">
        <v>8324</v>
      </c>
      <c r="R847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1">
        <v>1100</v>
      </c>
      <c r="E848" s="11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11">
        <f t="shared" si="53"/>
        <v>28.553404255319148</v>
      </c>
      <c r="Q848" t="s">
        <v>8324</v>
      </c>
      <c r="R84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1">
        <v>10</v>
      </c>
      <c r="E849" s="11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11">
        <f t="shared" si="53"/>
        <v>10</v>
      </c>
      <c r="Q849" t="s">
        <v>8324</v>
      </c>
      <c r="R849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1">
        <v>300</v>
      </c>
      <c r="E850" s="11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11">
        <f t="shared" si="53"/>
        <v>18.75</v>
      </c>
      <c r="Q850" t="s">
        <v>8324</v>
      </c>
      <c r="R850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1">
        <v>4000</v>
      </c>
      <c r="E851" s="1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11">
        <f t="shared" si="53"/>
        <v>41.704347826086959</v>
      </c>
      <c r="Q851" t="s">
        <v>8324</v>
      </c>
      <c r="R851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1">
        <v>4000</v>
      </c>
      <c r="E852" s="11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11">
        <f t="shared" si="53"/>
        <v>46.669172932330824</v>
      </c>
      <c r="Q852" t="s">
        <v>8324</v>
      </c>
      <c r="R85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1">
        <v>2000</v>
      </c>
      <c r="E853" s="11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11">
        <f t="shared" si="53"/>
        <v>37.271428571428572</v>
      </c>
      <c r="Q853" t="s">
        <v>8324</v>
      </c>
      <c r="R853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1">
        <v>3500</v>
      </c>
      <c r="E854" s="11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11">
        <f t="shared" si="53"/>
        <v>59.258064516129032</v>
      </c>
      <c r="Q854" t="s">
        <v>8324</v>
      </c>
      <c r="R854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1">
        <v>300</v>
      </c>
      <c r="E855" s="11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11">
        <f t="shared" si="53"/>
        <v>30</v>
      </c>
      <c r="Q855" t="s">
        <v>8324</v>
      </c>
      <c r="R855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1">
        <v>27800</v>
      </c>
      <c r="E856" s="11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11">
        <f t="shared" si="53"/>
        <v>65.8623246492986</v>
      </c>
      <c r="Q856" t="s">
        <v>8324</v>
      </c>
      <c r="R856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1">
        <v>1450</v>
      </c>
      <c r="E857" s="11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11">
        <f t="shared" si="53"/>
        <v>31.914893617021278</v>
      </c>
      <c r="Q857" t="s">
        <v>8324</v>
      </c>
      <c r="R857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1">
        <v>250</v>
      </c>
      <c r="E858" s="11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11">
        <f t="shared" si="53"/>
        <v>19.464285714285715</v>
      </c>
      <c r="Q858" t="s">
        <v>8324</v>
      </c>
      <c r="R85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1">
        <v>1200</v>
      </c>
      <c r="E859" s="11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11">
        <f t="shared" si="53"/>
        <v>50</v>
      </c>
      <c r="Q859" t="s">
        <v>8324</v>
      </c>
      <c r="R859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1">
        <v>1200</v>
      </c>
      <c r="E860" s="11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11">
        <f t="shared" si="53"/>
        <v>22.737763157894737</v>
      </c>
      <c r="Q860" t="s">
        <v>8324</v>
      </c>
      <c r="R860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1">
        <v>4000</v>
      </c>
      <c r="E861" s="1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11">
        <f t="shared" si="53"/>
        <v>42.724489795918366</v>
      </c>
      <c r="Q861" t="s">
        <v>8324</v>
      </c>
      <c r="R861" t="s">
        <v>8326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1">
        <v>14000</v>
      </c>
      <c r="E862" s="11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11">
        <f t="shared" si="53"/>
        <v>52.916666666666664</v>
      </c>
      <c r="Q862" t="s">
        <v>8324</v>
      </c>
      <c r="R86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1">
        <v>4500</v>
      </c>
      <c r="E863" s="11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11">
        <f t="shared" si="53"/>
        <v>50.5</v>
      </c>
      <c r="Q863" t="s">
        <v>8324</v>
      </c>
      <c r="R863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1">
        <v>50000</v>
      </c>
      <c r="E864" s="11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11">
        <f t="shared" si="53"/>
        <v>42.5</v>
      </c>
      <c r="Q864" t="s">
        <v>8324</v>
      </c>
      <c r="R864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1">
        <v>2000</v>
      </c>
      <c r="E865" s="11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11">
        <f t="shared" si="53"/>
        <v>18</v>
      </c>
      <c r="Q865" t="s">
        <v>8324</v>
      </c>
      <c r="R865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1">
        <v>6500</v>
      </c>
      <c r="E866" s="11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11">
        <f t="shared" si="53"/>
        <v>34.177215189873415</v>
      </c>
      <c r="Q866" t="s">
        <v>8324</v>
      </c>
      <c r="R866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1">
        <v>2200</v>
      </c>
      <c r="E867" s="11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11">
        <f t="shared" si="53"/>
        <v>22.5</v>
      </c>
      <c r="Q867" t="s">
        <v>8324</v>
      </c>
      <c r="R867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1">
        <v>3500</v>
      </c>
      <c r="E868" s="11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11">
        <f t="shared" si="53"/>
        <v>58.18181818181818</v>
      </c>
      <c r="Q868" t="s">
        <v>8324</v>
      </c>
      <c r="R86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1">
        <v>5000</v>
      </c>
      <c r="E869" s="11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11">
        <f t="shared" si="53"/>
        <v>109.18181818181819</v>
      </c>
      <c r="Q869" t="s">
        <v>8324</v>
      </c>
      <c r="R869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1">
        <v>45000</v>
      </c>
      <c r="E870" s="11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11">
        <f t="shared" si="53"/>
        <v>50</v>
      </c>
      <c r="Q870" t="s">
        <v>8324</v>
      </c>
      <c r="R870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1">
        <v>8800</v>
      </c>
      <c r="E871" s="1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11">
        <f t="shared" si="53"/>
        <v>346.66666666666669</v>
      </c>
      <c r="Q871" t="s">
        <v>8324</v>
      </c>
      <c r="R871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1">
        <v>20000</v>
      </c>
      <c r="E872" s="11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11">
        <f t="shared" si="53"/>
        <v>12.4</v>
      </c>
      <c r="Q872" t="s">
        <v>8324</v>
      </c>
      <c r="R87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1">
        <v>6000</v>
      </c>
      <c r="E873" s="11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11">
        <f t="shared" si="53"/>
        <v>27.083333333333332</v>
      </c>
      <c r="Q873" t="s">
        <v>8324</v>
      </c>
      <c r="R873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1">
        <v>8000</v>
      </c>
      <c r="E874" s="11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11">
        <f t="shared" si="53"/>
        <v>32.5</v>
      </c>
      <c r="Q874" t="s">
        <v>8324</v>
      </c>
      <c r="R874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1">
        <v>3500</v>
      </c>
      <c r="E875" s="11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11">
        <f t="shared" si="53"/>
        <v>9</v>
      </c>
      <c r="Q875" t="s">
        <v>8324</v>
      </c>
      <c r="R875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1">
        <v>3000</v>
      </c>
      <c r="E876" s="11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11">
        <f t="shared" si="53"/>
        <v>34.761904761904759</v>
      </c>
      <c r="Q876" t="s">
        <v>8324</v>
      </c>
      <c r="R876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1">
        <v>5000</v>
      </c>
      <c r="E877" s="11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1">
        <f t="shared" si="53"/>
        <v>0</v>
      </c>
      <c r="Q877" t="s">
        <v>8324</v>
      </c>
      <c r="R877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1">
        <v>3152</v>
      </c>
      <c r="E878" s="11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11">
        <f t="shared" si="53"/>
        <v>28.577777777777779</v>
      </c>
      <c r="Q878" t="s">
        <v>8324</v>
      </c>
      <c r="R87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1">
        <v>2000</v>
      </c>
      <c r="E879" s="11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11">
        <f t="shared" si="53"/>
        <v>46.586206896551722</v>
      </c>
      <c r="Q879" t="s">
        <v>8324</v>
      </c>
      <c r="R879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1">
        <v>5000</v>
      </c>
      <c r="E880" s="11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11">
        <f t="shared" si="53"/>
        <v>32.5</v>
      </c>
      <c r="Q880" t="s">
        <v>8324</v>
      </c>
      <c r="R880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1">
        <v>2100</v>
      </c>
      <c r="E881" s="1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11">
        <f t="shared" si="53"/>
        <v>21.466666666666665</v>
      </c>
      <c r="Q881" t="s">
        <v>8324</v>
      </c>
      <c r="R881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1">
        <v>3780</v>
      </c>
      <c r="E882" s="11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11">
        <f t="shared" si="53"/>
        <v>14.125</v>
      </c>
      <c r="Q882" t="s">
        <v>8324</v>
      </c>
      <c r="R88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1">
        <v>3750</v>
      </c>
      <c r="E883" s="11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11">
        <f t="shared" si="53"/>
        <v>30</v>
      </c>
      <c r="Q883" t="s">
        <v>8324</v>
      </c>
      <c r="R883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1">
        <v>1500</v>
      </c>
      <c r="E884" s="11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11">
        <f t="shared" si="53"/>
        <v>21.571428571428573</v>
      </c>
      <c r="Q884" t="s">
        <v>8324</v>
      </c>
      <c r="R884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1">
        <v>5000</v>
      </c>
      <c r="E885" s="11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11">
        <f t="shared" si="53"/>
        <v>83.375</v>
      </c>
      <c r="Q885" t="s">
        <v>8324</v>
      </c>
      <c r="R885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1">
        <v>2000</v>
      </c>
      <c r="E886" s="11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11">
        <f t="shared" si="53"/>
        <v>10</v>
      </c>
      <c r="Q886" t="s">
        <v>8324</v>
      </c>
      <c r="R886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1">
        <v>1000</v>
      </c>
      <c r="E887" s="11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11">
        <f t="shared" si="53"/>
        <v>35.714285714285715</v>
      </c>
      <c r="Q887" t="s">
        <v>8324</v>
      </c>
      <c r="R887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1">
        <v>500</v>
      </c>
      <c r="E888" s="11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11">
        <f t="shared" si="53"/>
        <v>29.285714285714285</v>
      </c>
      <c r="Q888" t="s">
        <v>8324</v>
      </c>
      <c r="R88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1">
        <v>1000</v>
      </c>
      <c r="E889" s="11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1">
        <f t="shared" si="53"/>
        <v>0</v>
      </c>
      <c r="Q889" t="s">
        <v>8324</v>
      </c>
      <c r="R889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1">
        <v>1000</v>
      </c>
      <c r="E890" s="11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11">
        <f t="shared" si="53"/>
        <v>18</v>
      </c>
      <c r="Q890" t="s">
        <v>8324</v>
      </c>
      <c r="R890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1">
        <v>25000</v>
      </c>
      <c r="E891" s="1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11">
        <f t="shared" si="53"/>
        <v>73.760000000000005</v>
      </c>
      <c r="Q891" t="s">
        <v>8324</v>
      </c>
      <c r="R891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1">
        <v>3000</v>
      </c>
      <c r="E892" s="11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11">
        <f t="shared" si="53"/>
        <v>31.25</v>
      </c>
      <c r="Q892" t="s">
        <v>8324</v>
      </c>
      <c r="R89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1">
        <v>8000</v>
      </c>
      <c r="E893" s="11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11">
        <f t="shared" si="53"/>
        <v>28.888888888888889</v>
      </c>
      <c r="Q893" t="s">
        <v>8324</v>
      </c>
      <c r="R893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1">
        <v>6000</v>
      </c>
      <c r="E894" s="11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11">
        <f t="shared" si="53"/>
        <v>143.8235294117647</v>
      </c>
      <c r="Q894" t="s">
        <v>8324</v>
      </c>
      <c r="R894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1">
        <v>2000</v>
      </c>
      <c r="E895" s="11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11">
        <f t="shared" si="53"/>
        <v>40</v>
      </c>
      <c r="Q895" t="s">
        <v>8324</v>
      </c>
      <c r="R895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1">
        <v>20000</v>
      </c>
      <c r="E896" s="11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11">
        <f t="shared" si="53"/>
        <v>147.81132075471697</v>
      </c>
      <c r="Q896" t="s">
        <v>8324</v>
      </c>
      <c r="R896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1">
        <v>8000</v>
      </c>
      <c r="E897" s="11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11">
        <f t="shared" si="53"/>
        <v>27.857142857142858</v>
      </c>
      <c r="Q897" t="s">
        <v>8324</v>
      </c>
      <c r="R897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1">
        <v>8000</v>
      </c>
      <c r="E898" s="11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11">
        <f t="shared" si="53"/>
        <v>44.444444444444443</v>
      </c>
      <c r="Q898" t="s">
        <v>8324</v>
      </c>
      <c r="R898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1">
        <v>3000</v>
      </c>
      <c r="E899" s="11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11">
        <f t="shared" ref="P899:P962" si="57">IFERROR(E899/L899,0)</f>
        <v>0</v>
      </c>
      <c r="Q899" t="s">
        <v>8324</v>
      </c>
      <c r="R899" t="s">
        <v>8328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1">
        <v>2500</v>
      </c>
      <c r="E900" s="11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11">
        <f t="shared" si="57"/>
        <v>35</v>
      </c>
      <c r="Q900" t="s">
        <v>8324</v>
      </c>
      <c r="R900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1">
        <v>750</v>
      </c>
      <c r="E901" s="1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11">
        <f t="shared" si="57"/>
        <v>35</v>
      </c>
      <c r="Q901" t="s">
        <v>8324</v>
      </c>
      <c r="R901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1">
        <v>5000</v>
      </c>
      <c r="E902" s="11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11">
        <f t="shared" si="57"/>
        <v>10.5</v>
      </c>
      <c r="Q902" t="s">
        <v>8324</v>
      </c>
      <c r="R90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1">
        <v>6500</v>
      </c>
      <c r="E903" s="11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1">
        <f t="shared" si="57"/>
        <v>0</v>
      </c>
      <c r="Q903" t="s">
        <v>8324</v>
      </c>
      <c r="R903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1">
        <v>30000</v>
      </c>
      <c r="E904" s="11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11">
        <f t="shared" si="57"/>
        <v>30</v>
      </c>
      <c r="Q904" t="s">
        <v>8324</v>
      </c>
      <c r="R904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1">
        <v>5000</v>
      </c>
      <c r="E905" s="11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11">
        <f t="shared" si="57"/>
        <v>40</v>
      </c>
      <c r="Q905" t="s">
        <v>8324</v>
      </c>
      <c r="R905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1">
        <v>50000</v>
      </c>
      <c r="E906" s="11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11">
        <f t="shared" si="57"/>
        <v>50.333333333333336</v>
      </c>
      <c r="Q906" t="s">
        <v>8324</v>
      </c>
      <c r="R906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1">
        <v>6500</v>
      </c>
      <c r="E907" s="11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11">
        <f t="shared" si="57"/>
        <v>32.666666666666664</v>
      </c>
      <c r="Q907" t="s">
        <v>8324</v>
      </c>
      <c r="R907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1">
        <v>15000</v>
      </c>
      <c r="E908" s="11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1">
        <f t="shared" si="57"/>
        <v>0</v>
      </c>
      <c r="Q908" t="s">
        <v>8324</v>
      </c>
      <c r="R90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1">
        <v>2900</v>
      </c>
      <c r="E909" s="11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1">
        <f t="shared" si="57"/>
        <v>0</v>
      </c>
      <c r="Q909" t="s">
        <v>8324</v>
      </c>
      <c r="R909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1">
        <v>2500</v>
      </c>
      <c r="E910" s="11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1">
        <f t="shared" si="57"/>
        <v>0</v>
      </c>
      <c r="Q910" t="s">
        <v>8324</v>
      </c>
      <c r="R910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1">
        <v>16000</v>
      </c>
      <c r="E911" s="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11">
        <f t="shared" si="57"/>
        <v>65</v>
      </c>
      <c r="Q911" t="s">
        <v>8324</v>
      </c>
      <c r="R911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1">
        <v>550</v>
      </c>
      <c r="E912" s="11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11">
        <f t="shared" si="57"/>
        <v>24.6</v>
      </c>
      <c r="Q912" t="s">
        <v>8324</v>
      </c>
      <c r="R91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1">
        <v>100000</v>
      </c>
      <c r="E913" s="11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1">
        <f t="shared" si="57"/>
        <v>0</v>
      </c>
      <c r="Q913" t="s">
        <v>8324</v>
      </c>
      <c r="R913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1">
        <v>3500</v>
      </c>
      <c r="E914" s="11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11">
        <f t="shared" si="57"/>
        <v>15</v>
      </c>
      <c r="Q914" t="s">
        <v>8324</v>
      </c>
      <c r="R914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1">
        <v>30000</v>
      </c>
      <c r="E915" s="11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11">
        <f t="shared" si="57"/>
        <v>82.583333333333329</v>
      </c>
      <c r="Q915" t="s">
        <v>8324</v>
      </c>
      <c r="R915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1">
        <v>1500</v>
      </c>
      <c r="E916" s="11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1">
        <f t="shared" si="57"/>
        <v>0</v>
      </c>
      <c r="Q916" t="s">
        <v>8324</v>
      </c>
      <c r="R916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1">
        <v>6500</v>
      </c>
      <c r="E917" s="11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11">
        <f t="shared" si="57"/>
        <v>41.666666666666664</v>
      </c>
      <c r="Q917" t="s">
        <v>8324</v>
      </c>
      <c r="R917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1">
        <v>3300</v>
      </c>
      <c r="E918" s="11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1">
        <f t="shared" si="57"/>
        <v>0</v>
      </c>
      <c r="Q918" t="s">
        <v>8324</v>
      </c>
      <c r="R91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1">
        <v>5000</v>
      </c>
      <c r="E919" s="11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11">
        <f t="shared" si="57"/>
        <v>30</v>
      </c>
      <c r="Q919" t="s">
        <v>8324</v>
      </c>
      <c r="R919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1">
        <v>3900</v>
      </c>
      <c r="E920" s="11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11">
        <f t="shared" si="57"/>
        <v>19.600000000000001</v>
      </c>
      <c r="Q920" t="s">
        <v>8324</v>
      </c>
      <c r="R920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11">
        <v>20000</v>
      </c>
      <c r="E921" s="1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11">
        <f t="shared" si="57"/>
        <v>100</v>
      </c>
      <c r="Q921" t="s">
        <v>8324</v>
      </c>
      <c r="R921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1">
        <v>5500</v>
      </c>
      <c r="E922" s="11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1">
        <f t="shared" si="57"/>
        <v>0</v>
      </c>
      <c r="Q922" t="s">
        <v>8324</v>
      </c>
      <c r="R92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1">
        <v>15000</v>
      </c>
      <c r="E923" s="11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11">
        <f t="shared" si="57"/>
        <v>231.75</v>
      </c>
      <c r="Q923" t="s">
        <v>8324</v>
      </c>
      <c r="R923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1">
        <v>27000</v>
      </c>
      <c r="E924" s="11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11">
        <f t="shared" si="57"/>
        <v>189.33333333333334</v>
      </c>
      <c r="Q924" t="s">
        <v>8324</v>
      </c>
      <c r="R924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1">
        <v>15000</v>
      </c>
      <c r="E925" s="11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11">
        <f t="shared" si="57"/>
        <v>55</v>
      </c>
      <c r="Q925" t="s">
        <v>8324</v>
      </c>
      <c r="R925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1">
        <v>3000</v>
      </c>
      <c r="E926" s="11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11">
        <f t="shared" si="57"/>
        <v>21.8</v>
      </c>
      <c r="Q926" t="s">
        <v>8324</v>
      </c>
      <c r="R926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1">
        <v>6000</v>
      </c>
      <c r="E927" s="11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11">
        <f t="shared" si="57"/>
        <v>32</v>
      </c>
      <c r="Q927" t="s">
        <v>8324</v>
      </c>
      <c r="R927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1">
        <v>7000</v>
      </c>
      <c r="E928" s="11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1">
        <f t="shared" si="57"/>
        <v>0</v>
      </c>
      <c r="Q928" t="s">
        <v>8324</v>
      </c>
      <c r="R92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1">
        <v>20000</v>
      </c>
      <c r="E929" s="11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1">
        <f t="shared" si="57"/>
        <v>0</v>
      </c>
      <c r="Q929" t="s">
        <v>8324</v>
      </c>
      <c r="R929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1">
        <v>14500</v>
      </c>
      <c r="E930" s="11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11">
        <f t="shared" si="57"/>
        <v>56.25</v>
      </c>
      <c r="Q930" t="s">
        <v>8324</v>
      </c>
      <c r="R930" t="s">
        <v>8327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1">
        <v>500</v>
      </c>
      <c r="E931" s="1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1">
        <f t="shared" si="57"/>
        <v>0</v>
      </c>
      <c r="Q931" t="s">
        <v>8324</v>
      </c>
      <c r="R931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1">
        <v>900</v>
      </c>
      <c r="E932" s="11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11">
        <f t="shared" si="57"/>
        <v>69</v>
      </c>
      <c r="Q932" t="s">
        <v>8324</v>
      </c>
      <c r="R93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1">
        <v>2000</v>
      </c>
      <c r="E933" s="11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11">
        <f t="shared" si="57"/>
        <v>18.714285714285715</v>
      </c>
      <c r="Q933" t="s">
        <v>8324</v>
      </c>
      <c r="R933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1">
        <v>9500</v>
      </c>
      <c r="E934" s="11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11">
        <f t="shared" si="57"/>
        <v>46.033333333333331</v>
      </c>
      <c r="Q934" t="s">
        <v>8324</v>
      </c>
      <c r="R934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1">
        <v>2000</v>
      </c>
      <c r="E935" s="11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11">
        <f t="shared" si="57"/>
        <v>60</v>
      </c>
      <c r="Q935" t="s">
        <v>8324</v>
      </c>
      <c r="R935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1">
        <v>5000</v>
      </c>
      <c r="E936" s="11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11">
        <f t="shared" si="57"/>
        <v>50.666666666666664</v>
      </c>
      <c r="Q936" t="s">
        <v>8324</v>
      </c>
      <c r="R936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1">
        <v>3500</v>
      </c>
      <c r="E937" s="11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11">
        <f t="shared" si="57"/>
        <v>25</v>
      </c>
      <c r="Q937" t="s">
        <v>8324</v>
      </c>
      <c r="R937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1">
        <v>1400</v>
      </c>
      <c r="E938" s="11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1">
        <f t="shared" si="57"/>
        <v>0</v>
      </c>
      <c r="Q938" t="s">
        <v>8324</v>
      </c>
      <c r="R93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1">
        <v>3500</v>
      </c>
      <c r="E939" s="11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11">
        <f t="shared" si="57"/>
        <v>20</v>
      </c>
      <c r="Q939" t="s">
        <v>8324</v>
      </c>
      <c r="R939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1">
        <v>7000</v>
      </c>
      <c r="E940" s="11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11">
        <f t="shared" si="57"/>
        <v>25</v>
      </c>
      <c r="Q940" t="s">
        <v>8324</v>
      </c>
      <c r="R940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1">
        <v>2750</v>
      </c>
      <c r="E941" s="1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11">
        <f t="shared" si="57"/>
        <v>20</v>
      </c>
      <c r="Q941" t="s">
        <v>8324</v>
      </c>
      <c r="R941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1">
        <v>9000</v>
      </c>
      <c r="E942" s="11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11">
        <f t="shared" si="57"/>
        <v>110.28571428571429</v>
      </c>
      <c r="Q942" t="s">
        <v>8318</v>
      </c>
      <c r="R94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1">
        <v>50000</v>
      </c>
      <c r="E943" s="11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11">
        <f t="shared" si="57"/>
        <v>37.451612903225808</v>
      </c>
      <c r="Q943" t="s">
        <v>8318</v>
      </c>
      <c r="R943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1">
        <v>7500</v>
      </c>
      <c r="E944" s="11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11">
        <f t="shared" si="57"/>
        <v>41.75</v>
      </c>
      <c r="Q944" t="s">
        <v>8318</v>
      </c>
      <c r="R944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1">
        <v>3000</v>
      </c>
      <c r="E945" s="11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11">
        <f t="shared" si="57"/>
        <v>24.083333333333332</v>
      </c>
      <c r="Q945" t="s">
        <v>8318</v>
      </c>
      <c r="R945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1">
        <v>50000</v>
      </c>
      <c r="E946" s="11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11">
        <f t="shared" si="57"/>
        <v>69.40625</v>
      </c>
      <c r="Q946" t="s">
        <v>8318</v>
      </c>
      <c r="R946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1">
        <v>100000</v>
      </c>
      <c r="E947" s="11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11">
        <f t="shared" si="57"/>
        <v>155.25</v>
      </c>
      <c r="Q947" t="s">
        <v>8318</v>
      </c>
      <c r="R947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1">
        <v>15000</v>
      </c>
      <c r="E948" s="11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11">
        <f t="shared" si="57"/>
        <v>57.2</v>
      </c>
      <c r="Q948" t="s">
        <v>8318</v>
      </c>
      <c r="R94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1">
        <v>850</v>
      </c>
      <c r="E949" s="11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1">
        <f t="shared" si="57"/>
        <v>0</v>
      </c>
      <c r="Q949" t="s">
        <v>8318</v>
      </c>
      <c r="R949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1">
        <v>4000</v>
      </c>
      <c r="E950" s="11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11">
        <f t="shared" si="57"/>
        <v>60</v>
      </c>
      <c r="Q950" t="s">
        <v>8318</v>
      </c>
      <c r="R950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1">
        <v>20000</v>
      </c>
      <c r="E951" s="1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11">
        <f t="shared" si="57"/>
        <v>39</v>
      </c>
      <c r="Q951" t="s">
        <v>8318</v>
      </c>
      <c r="R951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1">
        <v>5000</v>
      </c>
      <c r="E952" s="11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11">
        <f t="shared" si="57"/>
        <v>58.416666666666664</v>
      </c>
      <c r="Q952" t="s">
        <v>8318</v>
      </c>
      <c r="R95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1">
        <v>50000</v>
      </c>
      <c r="E953" s="11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11">
        <f t="shared" si="57"/>
        <v>158.63636363636363</v>
      </c>
      <c r="Q953" t="s">
        <v>8318</v>
      </c>
      <c r="R953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1">
        <v>49000</v>
      </c>
      <c r="E954" s="11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11">
        <f t="shared" si="57"/>
        <v>99.857142857142861</v>
      </c>
      <c r="Q954" t="s">
        <v>8318</v>
      </c>
      <c r="R954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1">
        <v>15000</v>
      </c>
      <c r="E955" s="11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11">
        <f t="shared" si="57"/>
        <v>25.2</v>
      </c>
      <c r="Q955" t="s">
        <v>8318</v>
      </c>
      <c r="R955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1">
        <v>15000</v>
      </c>
      <c r="E956" s="11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11">
        <f t="shared" si="57"/>
        <v>89.191780821917803</v>
      </c>
      <c r="Q956" t="s">
        <v>8318</v>
      </c>
      <c r="R956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1">
        <v>300000</v>
      </c>
      <c r="E957" s="11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11">
        <f t="shared" si="57"/>
        <v>182.6236559139785</v>
      </c>
      <c r="Q957" t="s">
        <v>8318</v>
      </c>
      <c r="R957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1">
        <v>50000</v>
      </c>
      <c r="E958" s="11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11">
        <f t="shared" si="57"/>
        <v>50.647058823529413</v>
      </c>
      <c r="Q958" t="s">
        <v>8318</v>
      </c>
      <c r="R95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1">
        <v>12000</v>
      </c>
      <c r="E959" s="11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11">
        <f t="shared" si="57"/>
        <v>33.285714285714285</v>
      </c>
      <c r="Q959" t="s">
        <v>8318</v>
      </c>
      <c r="R959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1">
        <v>7777</v>
      </c>
      <c r="E960" s="11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11">
        <f t="shared" si="57"/>
        <v>51.823529411764703</v>
      </c>
      <c r="Q960" t="s">
        <v>8318</v>
      </c>
      <c r="R960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1">
        <v>50000</v>
      </c>
      <c r="E961" s="1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11">
        <f t="shared" si="57"/>
        <v>113.62573099415205</v>
      </c>
      <c r="Q961" t="s">
        <v>8318</v>
      </c>
      <c r="R961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1">
        <v>55650</v>
      </c>
      <c r="E962" s="11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11">
        <f t="shared" si="57"/>
        <v>136.46276595744681</v>
      </c>
      <c r="Q962" t="s">
        <v>8318</v>
      </c>
      <c r="R962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1">
        <v>95000</v>
      </c>
      <c r="E963" s="11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11">
        <f t="shared" ref="P963:P1026" si="61">IFERROR(E963/L963,0)</f>
        <v>364.35454545454547</v>
      </c>
      <c r="Q963" t="s">
        <v>8318</v>
      </c>
      <c r="R963" t="s">
        <v>8320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1">
        <v>2500</v>
      </c>
      <c r="E964" s="11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11">
        <f t="shared" si="61"/>
        <v>19.243243243243242</v>
      </c>
      <c r="Q964" t="s">
        <v>8318</v>
      </c>
      <c r="R964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1">
        <v>35000</v>
      </c>
      <c r="E965" s="11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11">
        <f t="shared" si="61"/>
        <v>41.888888888888886</v>
      </c>
      <c r="Q965" t="s">
        <v>8318</v>
      </c>
      <c r="R965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1">
        <v>110000</v>
      </c>
      <c r="E966" s="11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11">
        <f t="shared" si="61"/>
        <v>30.310344827586206</v>
      </c>
      <c r="Q966" t="s">
        <v>8318</v>
      </c>
      <c r="R966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1">
        <v>25000</v>
      </c>
      <c r="E967" s="11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11">
        <f t="shared" si="61"/>
        <v>49.666666666666664</v>
      </c>
      <c r="Q967" t="s">
        <v>8318</v>
      </c>
      <c r="R967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1">
        <v>12000</v>
      </c>
      <c r="E968" s="11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11">
        <f t="shared" si="61"/>
        <v>59.2</v>
      </c>
      <c r="Q968" t="s">
        <v>8318</v>
      </c>
      <c r="R96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1">
        <v>20000</v>
      </c>
      <c r="E969" s="11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11">
        <f t="shared" si="61"/>
        <v>43.97530864197531</v>
      </c>
      <c r="Q969" t="s">
        <v>8318</v>
      </c>
      <c r="R969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1">
        <v>8000</v>
      </c>
      <c r="E970" s="11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11">
        <f t="shared" si="61"/>
        <v>26.5</v>
      </c>
      <c r="Q970" t="s">
        <v>8318</v>
      </c>
      <c r="R970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1">
        <v>30000</v>
      </c>
      <c r="E971" s="1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11">
        <f t="shared" si="61"/>
        <v>1272.7272727272727</v>
      </c>
      <c r="Q971" t="s">
        <v>8318</v>
      </c>
      <c r="R971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1">
        <v>5000</v>
      </c>
      <c r="E972" s="11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11">
        <f t="shared" si="61"/>
        <v>164</v>
      </c>
      <c r="Q972" t="s">
        <v>8318</v>
      </c>
      <c r="R97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1">
        <v>100000</v>
      </c>
      <c r="E973" s="11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11">
        <f t="shared" si="61"/>
        <v>45.2</v>
      </c>
      <c r="Q973" t="s">
        <v>8318</v>
      </c>
      <c r="R973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1">
        <v>20000</v>
      </c>
      <c r="E974" s="11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11">
        <f t="shared" si="61"/>
        <v>153.88888888888889</v>
      </c>
      <c r="Q974" t="s">
        <v>8318</v>
      </c>
      <c r="R974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1">
        <v>20000</v>
      </c>
      <c r="E975" s="11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11">
        <f t="shared" si="61"/>
        <v>51.375</v>
      </c>
      <c r="Q975" t="s">
        <v>8318</v>
      </c>
      <c r="R975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1">
        <v>50000</v>
      </c>
      <c r="E976" s="11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11">
        <f t="shared" si="61"/>
        <v>93.333333333333329</v>
      </c>
      <c r="Q976" t="s">
        <v>8318</v>
      </c>
      <c r="R976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1">
        <v>100000</v>
      </c>
      <c r="E977" s="11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11">
        <f t="shared" si="61"/>
        <v>108.625</v>
      </c>
      <c r="Q977" t="s">
        <v>8318</v>
      </c>
      <c r="R977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1">
        <v>150000</v>
      </c>
      <c r="E978" s="11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11">
        <f t="shared" si="61"/>
        <v>160.5</v>
      </c>
      <c r="Q978" t="s">
        <v>8318</v>
      </c>
      <c r="R97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1">
        <v>2700</v>
      </c>
      <c r="E979" s="11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11">
        <f t="shared" si="61"/>
        <v>75.75</v>
      </c>
      <c r="Q979" t="s">
        <v>8318</v>
      </c>
      <c r="R979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1">
        <v>172889</v>
      </c>
      <c r="E980" s="11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11">
        <f t="shared" si="61"/>
        <v>790.83739837398377</v>
      </c>
      <c r="Q980" t="s">
        <v>8318</v>
      </c>
      <c r="R980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1">
        <v>35000</v>
      </c>
      <c r="E981" s="1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11">
        <f t="shared" si="61"/>
        <v>301.93916666666667</v>
      </c>
      <c r="Q981" t="s">
        <v>8318</v>
      </c>
      <c r="R981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1">
        <v>10000</v>
      </c>
      <c r="E982" s="11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11">
        <f t="shared" si="61"/>
        <v>47.935483870967744</v>
      </c>
      <c r="Q982" t="s">
        <v>8318</v>
      </c>
      <c r="R98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1">
        <v>88888</v>
      </c>
      <c r="E983" s="11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11">
        <f t="shared" si="61"/>
        <v>2.75</v>
      </c>
      <c r="Q983" t="s">
        <v>8318</v>
      </c>
      <c r="R983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1">
        <v>17500</v>
      </c>
      <c r="E984" s="11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11">
        <f t="shared" si="61"/>
        <v>1</v>
      </c>
      <c r="Q984" t="s">
        <v>8318</v>
      </c>
      <c r="R984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1">
        <v>104219</v>
      </c>
      <c r="E985" s="11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11">
        <f t="shared" si="61"/>
        <v>171.79329608938548</v>
      </c>
      <c r="Q985" t="s">
        <v>8318</v>
      </c>
      <c r="R985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1">
        <v>10000</v>
      </c>
      <c r="E986" s="11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11">
        <f t="shared" si="61"/>
        <v>35.333333333333336</v>
      </c>
      <c r="Q986" t="s">
        <v>8318</v>
      </c>
      <c r="R986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1">
        <v>30000</v>
      </c>
      <c r="E987" s="11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11">
        <f t="shared" si="61"/>
        <v>82.086956521739125</v>
      </c>
      <c r="Q987" t="s">
        <v>8318</v>
      </c>
      <c r="R987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1">
        <v>20000</v>
      </c>
      <c r="E988" s="11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11">
        <f t="shared" si="61"/>
        <v>110.8695652173913</v>
      </c>
      <c r="Q988" t="s">
        <v>8318</v>
      </c>
      <c r="R988" t="s">
        <v>8320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1">
        <v>50000</v>
      </c>
      <c r="E989" s="11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11">
        <f t="shared" si="61"/>
        <v>161.21951219512195</v>
      </c>
      <c r="Q989" t="s">
        <v>8318</v>
      </c>
      <c r="R989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1">
        <v>5000</v>
      </c>
      <c r="E990" s="11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1">
        <f t="shared" si="61"/>
        <v>0</v>
      </c>
      <c r="Q990" t="s">
        <v>8318</v>
      </c>
      <c r="R990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1">
        <v>10000</v>
      </c>
      <c r="E991" s="1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11">
        <f t="shared" si="61"/>
        <v>52.40625</v>
      </c>
      <c r="Q991" t="s">
        <v>8318</v>
      </c>
      <c r="R991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1">
        <v>25000</v>
      </c>
      <c r="E992" s="11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11">
        <f t="shared" si="61"/>
        <v>13</v>
      </c>
      <c r="Q992" t="s">
        <v>8318</v>
      </c>
      <c r="R99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1">
        <v>5000</v>
      </c>
      <c r="E993" s="11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11">
        <f t="shared" si="61"/>
        <v>30.285714285714285</v>
      </c>
      <c r="Q993" t="s">
        <v>8318</v>
      </c>
      <c r="R993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1">
        <v>100000</v>
      </c>
      <c r="E994" s="11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11">
        <f t="shared" si="61"/>
        <v>116.75</v>
      </c>
      <c r="Q994" t="s">
        <v>8318</v>
      </c>
      <c r="R994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1">
        <v>70000</v>
      </c>
      <c r="E995" s="11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11">
        <f t="shared" si="61"/>
        <v>89.59693877551021</v>
      </c>
      <c r="Q995" t="s">
        <v>8318</v>
      </c>
      <c r="R995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1">
        <v>200000</v>
      </c>
      <c r="E996" s="11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11">
        <f t="shared" si="61"/>
        <v>424.45454545454544</v>
      </c>
      <c r="Q996" t="s">
        <v>8318</v>
      </c>
      <c r="R996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1">
        <v>10000</v>
      </c>
      <c r="E997" s="11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11">
        <f t="shared" si="61"/>
        <v>80.666666666666671</v>
      </c>
      <c r="Q997" t="s">
        <v>8318</v>
      </c>
      <c r="R997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1">
        <v>4000</v>
      </c>
      <c r="E998" s="11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11">
        <f t="shared" si="61"/>
        <v>13</v>
      </c>
      <c r="Q998" t="s">
        <v>8318</v>
      </c>
      <c r="R99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1">
        <v>5000</v>
      </c>
      <c r="E999" s="11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11">
        <f t="shared" si="61"/>
        <v>8.125</v>
      </c>
      <c r="Q999" t="s">
        <v>8318</v>
      </c>
      <c r="R999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1">
        <v>60000</v>
      </c>
      <c r="E1000" s="11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11">
        <f t="shared" si="61"/>
        <v>153.42794759825327</v>
      </c>
      <c r="Q1000" t="s">
        <v>8318</v>
      </c>
      <c r="R1000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1">
        <v>150000</v>
      </c>
      <c r="E1001" s="1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11">
        <f t="shared" si="61"/>
        <v>292.07499999999999</v>
      </c>
      <c r="Q1001" t="s">
        <v>8318</v>
      </c>
      <c r="R1001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1">
        <v>894700</v>
      </c>
      <c r="E1002" s="11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11">
        <f t="shared" si="61"/>
        <v>3304</v>
      </c>
      <c r="Q1002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1">
        <v>5000</v>
      </c>
      <c r="E1003" s="11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11">
        <f t="shared" si="61"/>
        <v>1300</v>
      </c>
      <c r="Q1003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1">
        <v>9999</v>
      </c>
      <c r="E1004" s="11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11">
        <f t="shared" si="61"/>
        <v>134.54545454545453</v>
      </c>
      <c r="Q1004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1">
        <v>20000</v>
      </c>
      <c r="E1005" s="11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11">
        <f t="shared" si="61"/>
        <v>214.06666666666666</v>
      </c>
      <c r="Q1005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1">
        <v>25000</v>
      </c>
      <c r="E1006" s="11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11">
        <f t="shared" si="61"/>
        <v>216.33684210526314</v>
      </c>
      <c r="Q1006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1">
        <v>200000</v>
      </c>
      <c r="E1007" s="11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11">
        <f t="shared" si="61"/>
        <v>932.31055900621118</v>
      </c>
      <c r="Q1007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1">
        <v>4000</v>
      </c>
      <c r="E1008" s="11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11">
        <f t="shared" si="61"/>
        <v>29.25</v>
      </c>
      <c r="Q100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1">
        <v>30000</v>
      </c>
      <c r="E1009" s="11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11">
        <f t="shared" si="61"/>
        <v>174.94736842105263</v>
      </c>
      <c r="Q1009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1">
        <v>93500</v>
      </c>
      <c r="E1010" s="11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11">
        <f t="shared" si="61"/>
        <v>250</v>
      </c>
      <c r="Q1010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1">
        <v>50000</v>
      </c>
      <c r="E1011" s="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11">
        <f t="shared" si="61"/>
        <v>65</v>
      </c>
      <c r="Q1011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1">
        <v>115250</v>
      </c>
      <c r="E1012" s="11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11">
        <f t="shared" si="61"/>
        <v>55</v>
      </c>
      <c r="Q1012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1">
        <v>20000</v>
      </c>
      <c r="E1013" s="11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11">
        <f t="shared" si="61"/>
        <v>75</v>
      </c>
      <c r="Q1013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1">
        <v>5000</v>
      </c>
      <c r="E1014" s="11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11">
        <f t="shared" si="61"/>
        <v>1389.3561935483872</v>
      </c>
      <c r="Q1014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1">
        <v>25000</v>
      </c>
      <c r="E1015" s="11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11">
        <f t="shared" si="61"/>
        <v>95.911111111111111</v>
      </c>
      <c r="Q1015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1">
        <v>10000</v>
      </c>
      <c r="E1016" s="11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11">
        <f t="shared" si="61"/>
        <v>191.25</v>
      </c>
      <c r="Q1016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1">
        <v>9000</v>
      </c>
      <c r="E1017" s="11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11">
        <f t="shared" si="61"/>
        <v>40</v>
      </c>
      <c r="Q1017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1">
        <v>100000</v>
      </c>
      <c r="E1018" s="11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11">
        <f t="shared" si="61"/>
        <v>74.78947368421052</v>
      </c>
      <c r="Q101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1">
        <v>250000</v>
      </c>
      <c r="E1019" s="11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11">
        <f t="shared" si="61"/>
        <v>161.11830985915492</v>
      </c>
      <c r="Q1019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1">
        <v>20000</v>
      </c>
      <c r="E1020" s="11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11">
        <f t="shared" si="61"/>
        <v>88.714285714285708</v>
      </c>
      <c r="Q1020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1">
        <v>45000</v>
      </c>
      <c r="E1021" s="1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11">
        <f t="shared" si="61"/>
        <v>53.25</v>
      </c>
      <c r="Q1021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1">
        <v>1550</v>
      </c>
      <c r="E1022" s="11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11">
        <f t="shared" si="61"/>
        <v>106.2</v>
      </c>
      <c r="Q1022" t="s">
        <v>8324</v>
      </c>
      <c r="R102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1">
        <v>3000</v>
      </c>
      <c r="E1023" s="11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11">
        <f t="shared" si="61"/>
        <v>22.079728033472804</v>
      </c>
      <c r="Q1023" t="s">
        <v>8324</v>
      </c>
      <c r="R1023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1">
        <v>2000</v>
      </c>
      <c r="E1024" s="11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11">
        <f t="shared" si="61"/>
        <v>31.054054054054053</v>
      </c>
      <c r="Q1024" t="s">
        <v>8324</v>
      </c>
      <c r="R1024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1">
        <v>2000</v>
      </c>
      <c r="E1025" s="11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11">
        <f t="shared" si="61"/>
        <v>36.206106870229007</v>
      </c>
      <c r="Q1025" t="s">
        <v>8324</v>
      </c>
      <c r="R1025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1">
        <v>20000</v>
      </c>
      <c r="E1026" s="11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11">
        <f t="shared" si="61"/>
        <v>388.9762295081967</v>
      </c>
      <c r="Q1026" t="s">
        <v>8324</v>
      </c>
      <c r="R1026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1">
        <v>70000</v>
      </c>
      <c r="E1027" s="11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11">
        <f t="shared" ref="P1027:P1090" si="65">IFERROR(E1027/L1027,0)</f>
        <v>71.848571428571432</v>
      </c>
      <c r="Q1027" t="s">
        <v>8324</v>
      </c>
      <c r="R1027" t="s">
        <v>8329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1">
        <v>7000</v>
      </c>
      <c r="E1028" s="11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11">
        <f t="shared" si="65"/>
        <v>57.381803278688523</v>
      </c>
      <c r="Q1028" t="s">
        <v>8324</v>
      </c>
      <c r="R102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1">
        <v>7501</v>
      </c>
      <c r="E1029" s="11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11">
        <f t="shared" si="65"/>
        <v>69.666666666666671</v>
      </c>
      <c r="Q1029" t="s">
        <v>8324</v>
      </c>
      <c r="R1029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1">
        <v>10000</v>
      </c>
      <c r="E1030" s="11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11">
        <f t="shared" si="65"/>
        <v>45.988235294117644</v>
      </c>
      <c r="Q1030" t="s">
        <v>8324</v>
      </c>
      <c r="R1030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1">
        <v>10000</v>
      </c>
      <c r="E1031" s="1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11">
        <f t="shared" si="65"/>
        <v>79.262411347517727</v>
      </c>
      <c r="Q1031" t="s">
        <v>8324</v>
      </c>
      <c r="R1031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1">
        <v>2000</v>
      </c>
      <c r="E1032" s="11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11">
        <f t="shared" si="65"/>
        <v>43.031446540880502</v>
      </c>
      <c r="Q1032" t="s">
        <v>8324</v>
      </c>
      <c r="R103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1">
        <v>10000</v>
      </c>
      <c r="E1033" s="11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11">
        <f t="shared" si="65"/>
        <v>108.48484848484848</v>
      </c>
      <c r="Q1033" t="s">
        <v>8324</v>
      </c>
      <c r="R1033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1">
        <v>5400</v>
      </c>
      <c r="E1034" s="11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11">
        <f t="shared" si="65"/>
        <v>61.029583333333335</v>
      </c>
      <c r="Q1034" t="s">
        <v>8324</v>
      </c>
      <c r="R1034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1">
        <v>1328</v>
      </c>
      <c r="E1035" s="11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11">
        <f t="shared" si="65"/>
        <v>50.592592592592595</v>
      </c>
      <c r="Q1035" t="s">
        <v>8324</v>
      </c>
      <c r="R1035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1">
        <v>5000</v>
      </c>
      <c r="E1036" s="11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11">
        <f t="shared" si="65"/>
        <v>39.157168674698795</v>
      </c>
      <c r="Q1036" t="s">
        <v>8324</v>
      </c>
      <c r="R1036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1">
        <v>4600</v>
      </c>
      <c r="E1037" s="11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11">
        <f t="shared" si="65"/>
        <v>65.15789473684211</v>
      </c>
      <c r="Q1037" t="s">
        <v>8324</v>
      </c>
      <c r="R1037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1">
        <v>4500</v>
      </c>
      <c r="E1038" s="11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11">
        <f t="shared" si="65"/>
        <v>23.963127962085309</v>
      </c>
      <c r="Q1038" t="s">
        <v>8324</v>
      </c>
      <c r="R103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1">
        <v>1000</v>
      </c>
      <c r="E1039" s="11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11">
        <f t="shared" si="65"/>
        <v>48.61904761904762</v>
      </c>
      <c r="Q1039" t="s">
        <v>8324</v>
      </c>
      <c r="R1039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1">
        <v>1500</v>
      </c>
      <c r="E1040" s="11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11">
        <f t="shared" si="65"/>
        <v>35.73770491803279</v>
      </c>
      <c r="Q1040" t="s">
        <v>8324</v>
      </c>
      <c r="R1040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1">
        <v>500</v>
      </c>
      <c r="E1041" s="1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11">
        <f t="shared" si="65"/>
        <v>21.366666666666667</v>
      </c>
      <c r="Q1041" t="s">
        <v>8324</v>
      </c>
      <c r="R1041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1">
        <v>85000</v>
      </c>
      <c r="E1042" s="11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11">
        <f t="shared" si="65"/>
        <v>250</v>
      </c>
      <c r="Q1042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1">
        <v>50</v>
      </c>
      <c r="E1043" s="11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1">
        <f t="shared" si="65"/>
        <v>0</v>
      </c>
      <c r="Q1043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1">
        <v>650</v>
      </c>
      <c r="E1044" s="11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11">
        <f t="shared" si="65"/>
        <v>10</v>
      </c>
      <c r="Q1044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1">
        <v>100000</v>
      </c>
      <c r="E1045" s="11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11">
        <f t="shared" si="65"/>
        <v>29.236301369863014</v>
      </c>
      <c r="Q1045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1">
        <v>7000</v>
      </c>
      <c r="E1046" s="11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11">
        <f t="shared" si="65"/>
        <v>3</v>
      </c>
      <c r="Q1046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1">
        <v>10000</v>
      </c>
      <c r="E1047" s="11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11">
        <f t="shared" si="65"/>
        <v>33.25</v>
      </c>
      <c r="Q1047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1">
        <v>3000</v>
      </c>
      <c r="E1048" s="11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1">
        <f t="shared" si="65"/>
        <v>0</v>
      </c>
      <c r="Q104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1">
        <v>2000</v>
      </c>
      <c r="E1049" s="11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11">
        <f t="shared" si="65"/>
        <v>1</v>
      </c>
      <c r="Q1049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1">
        <v>15000</v>
      </c>
      <c r="E1050" s="11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11">
        <f t="shared" si="65"/>
        <v>53</v>
      </c>
      <c r="Q1050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1">
        <v>12000</v>
      </c>
      <c r="E1051" s="1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1">
        <f t="shared" si="65"/>
        <v>0</v>
      </c>
      <c r="Q1051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1">
        <v>2500</v>
      </c>
      <c r="E1052" s="11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1">
        <f t="shared" si="65"/>
        <v>0</v>
      </c>
      <c r="Q1052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1">
        <v>500</v>
      </c>
      <c r="E1053" s="11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1">
        <f t="shared" si="65"/>
        <v>0</v>
      </c>
      <c r="Q1053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1">
        <v>4336</v>
      </c>
      <c r="E1054" s="11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1">
        <f t="shared" si="65"/>
        <v>0</v>
      </c>
      <c r="Q1054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1">
        <v>1500</v>
      </c>
      <c r="E1055" s="11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11">
        <f t="shared" si="65"/>
        <v>15</v>
      </c>
      <c r="Q1055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1">
        <v>2500</v>
      </c>
      <c r="E1056" s="11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1">
        <f t="shared" si="65"/>
        <v>0</v>
      </c>
      <c r="Q1056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1">
        <v>3500</v>
      </c>
      <c r="E1057" s="11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1">
        <f t="shared" si="65"/>
        <v>0</v>
      </c>
      <c r="Q1057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1">
        <v>10000</v>
      </c>
      <c r="E1058" s="11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1">
        <f t="shared" si="65"/>
        <v>0</v>
      </c>
      <c r="Q105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1">
        <v>10000</v>
      </c>
      <c r="E1059" s="11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1">
        <f t="shared" si="65"/>
        <v>0</v>
      </c>
      <c r="Q1059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1">
        <v>40000</v>
      </c>
      <c r="E1060" s="11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1">
        <f t="shared" si="65"/>
        <v>0</v>
      </c>
      <c r="Q1060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1">
        <v>1100</v>
      </c>
      <c r="E1061" s="1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1">
        <f t="shared" si="65"/>
        <v>0</v>
      </c>
      <c r="Q1061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1">
        <v>5000</v>
      </c>
      <c r="E1062" s="11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11">
        <f t="shared" si="65"/>
        <v>50</v>
      </c>
      <c r="Q1062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1">
        <v>4000</v>
      </c>
      <c r="E1063" s="11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1">
        <f t="shared" si="65"/>
        <v>0</v>
      </c>
      <c r="Q1063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1">
        <v>199</v>
      </c>
      <c r="E1064" s="11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11">
        <f t="shared" si="65"/>
        <v>47.5</v>
      </c>
      <c r="Q1064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1">
        <v>1000</v>
      </c>
      <c r="E1065" s="11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1">
        <f t="shared" si="65"/>
        <v>0</v>
      </c>
      <c r="Q1065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1">
        <v>90000</v>
      </c>
      <c r="E1066" s="11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11">
        <f t="shared" si="65"/>
        <v>65.666666666666671</v>
      </c>
      <c r="Q1066" t="s">
        <v>8332</v>
      </c>
      <c r="R1066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1">
        <v>3000</v>
      </c>
      <c r="E1067" s="11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11">
        <f t="shared" si="65"/>
        <v>16.2</v>
      </c>
      <c r="Q1067" t="s">
        <v>8332</v>
      </c>
      <c r="R1067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1">
        <v>150000</v>
      </c>
      <c r="E1068" s="11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11">
        <f t="shared" si="65"/>
        <v>34.128378378378379</v>
      </c>
      <c r="Q1068" t="s">
        <v>8332</v>
      </c>
      <c r="R106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1">
        <v>500</v>
      </c>
      <c r="E1069" s="11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11">
        <f t="shared" si="65"/>
        <v>13</v>
      </c>
      <c r="Q1069" t="s">
        <v>8332</v>
      </c>
      <c r="R1069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1">
        <v>30000</v>
      </c>
      <c r="E1070" s="11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11">
        <f t="shared" si="65"/>
        <v>11.25</v>
      </c>
      <c r="Q1070" t="s">
        <v>8332</v>
      </c>
      <c r="R1070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1">
        <v>2200</v>
      </c>
      <c r="E1071" s="1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11">
        <f t="shared" si="65"/>
        <v>40.476190476190474</v>
      </c>
      <c r="Q1071" t="s">
        <v>8332</v>
      </c>
      <c r="R1071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1">
        <v>10000</v>
      </c>
      <c r="E1072" s="11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11">
        <f t="shared" si="65"/>
        <v>35</v>
      </c>
      <c r="Q1072" t="s">
        <v>8332</v>
      </c>
      <c r="R107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1">
        <v>100</v>
      </c>
      <c r="E1073" s="11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1">
        <f t="shared" si="65"/>
        <v>0</v>
      </c>
      <c r="Q1073" t="s">
        <v>8332</v>
      </c>
      <c r="R1073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1">
        <v>75000</v>
      </c>
      <c r="E1074" s="11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11">
        <f t="shared" si="65"/>
        <v>12.75</v>
      </c>
      <c r="Q1074" t="s">
        <v>8332</v>
      </c>
      <c r="R1074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1">
        <v>750</v>
      </c>
      <c r="E1075" s="11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11">
        <f t="shared" si="65"/>
        <v>10</v>
      </c>
      <c r="Q1075" t="s">
        <v>8332</v>
      </c>
      <c r="R1075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1">
        <v>54000</v>
      </c>
      <c r="E1076" s="11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11">
        <f t="shared" si="65"/>
        <v>113.56666666666666</v>
      </c>
      <c r="Q1076" t="s">
        <v>8332</v>
      </c>
      <c r="R1076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1">
        <v>1000</v>
      </c>
      <c r="E1077" s="11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11">
        <f t="shared" si="65"/>
        <v>15</v>
      </c>
      <c r="Q1077" t="s">
        <v>8332</v>
      </c>
      <c r="R1077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1">
        <v>75000</v>
      </c>
      <c r="E1078" s="11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11">
        <f t="shared" si="65"/>
        <v>48.281025641025643</v>
      </c>
      <c r="Q1078" t="s">
        <v>8332</v>
      </c>
      <c r="R107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1">
        <v>25000</v>
      </c>
      <c r="E1079" s="11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11">
        <f t="shared" si="65"/>
        <v>43.976047904191617</v>
      </c>
      <c r="Q1079" t="s">
        <v>8332</v>
      </c>
      <c r="R1079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1">
        <v>600</v>
      </c>
      <c r="E1080" s="11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11">
        <f t="shared" si="65"/>
        <v>9</v>
      </c>
      <c r="Q1080" t="s">
        <v>8332</v>
      </c>
      <c r="R1080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1">
        <v>26000</v>
      </c>
      <c r="E1081" s="1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11">
        <f t="shared" si="65"/>
        <v>37.666666666666664</v>
      </c>
      <c r="Q1081" t="s">
        <v>8332</v>
      </c>
      <c r="R1081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1">
        <v>20000</v>
      </c>
      <c r="E1082" s="11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11">
        <f t="shared" si="65"/>
        <v>18.581632653061224</v>
      </c>
      <c r="Q1082" t="s">
        <v>8332</v>
      </c>
      <c r="R108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1">
        <v>68000</v>
      </c>
      <c r="E1083" s="11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11">
        <f t="shared" si="65"/>
        <v>3</v>
      </c>
      <c r="Q1083" t="s">
        <v>8332</v>
      </c>
      <c r="R1083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1">
        <v>10000</v>
      </c>
      <c r="E1084" s="11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11">
        <f t="shared" si="65"/>
        <v>18.666666666666668</v>
      </c>
      <c r="Q1084" t="s">
        <v>8332</v>
      </c>
      <c r="R1084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1">
        <v>50000</v>
      </c>
      <c r="E1085" s="11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11">
        <f t="shared" si="65"/>
        <v>410</v>
      </c>
      <c r="Q1085" t="s">
        <v>8332</v>
      </c>
      <c r="R1085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1">
        <v>550</v>
      </c>
      <c r="E1086" s="11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1">
        <f t="shared" si="65"/>
        <v>0</v>
      </c>
      <c r="Q1086" t="s">
        <v>8332</v>
      </c>
      <c r="R1086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1">
        <v>30000</v>
      </c>
      <c r="E1087" s="11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11">
        <f t="shared" si="65"/>
        <v>114</v>
      </c>
      <c r="Q1087" t="s">
        <v>8332</v>
      </c>
      <c r="R1087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1">
        <v>18000</v>
      </c>
      <c r="E1088" s="11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11">
        <f t="shared" si="65"/>
        <v>7.5</v>
      </c>
      <c r="Q1088" t="s">
        <v>8332</v>
      </c>
      <c r="R108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1">
        <v>1100</v>
      </c>
      <c r="E1089" s="11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1">
        <f t="shared" si="65"/>
        <v>0</v>
      </c>
      <c r="Q1089" t="s">
        <v>8332</v>
      </c>
      <c r="R1089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1">
        <v>45000</v>
      </c>
      <c r="E1090" s="11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11">
        <f t="shared" si="65"/>
        <v>43.41727891156463</v>
      </c>
      <c r="Q1090" t="s">
        <v>8332</v>
      </c>
      <c r="R1090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1">
        <v>15000</v>
      </c>
      <c r="E1091" s="1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11">
        <f t="shared" ref="P1091:P1154" si="69">IFERROR(E1091/L1091,0)</f>
        <v>23.959183673469386</v>
      </c>
      <c r="Q1091" t="s">
        <v>8332</v>
      </c>
      <c r="R1091" t="s">
        <v>8333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1">
        <v>12999</v>
      </c>
      <c r="E1092" s="11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11">
        <f t="shared" si="69"/>
        <v>5</v>
      </c>
      <c r="Q1092" t="s">
        <v>8332</v>
      </c>
      <c r="R109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1">
        <v>200</v>
      </c>
      <c r="E1093" s="11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11">
        <f t="shared" si="69"/>
        <v>12.5</v>
      </c>
      <c r="Q1093" t="s">
        <v>8332</v>
      </c>
      <c r="R1093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1">
        <v>2000</v>
      </c>
      <c r="E1094" s="11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11">
        <f t="shared" si="69"/>
        <v>3</v>
      </c>
      <c r="Q1094" t="s">
        <v>8332</v>
      </c>
      <c r="R1094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1">
        <v>300</v>
      </c>
      <c r="E1095" s="11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11">
        <f t="shared" si="69"/>
        <v>10.5625</v>
      </c>
      <c r="Q1095" t="s">
        <v>8332</v>
      </c>
      <c r="R1095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1">
        <v>18000</v>
      </c>
      <c r="E1096" s="11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11">
        <f t="shared" si="69"/>
        <v>122.00037037037038</v>
      </c>
      <c r="Q1096" t="s">
        <v>8332</v>
      </c>
      <c r="R1096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1">
        <v>500000</v>
      </c>
      <c r="E1097" s="11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11">
        <f t="shared" si="69"/>
        <v>267.80851063829789</v>
      </c>
      <c r="Q1097" t="s">
        <v>8332</v>
      </c>
      <c r="R1097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1">
        <v>12000</v>
      </c>
      <c r="E1098" s="11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11">
        <f t="shared" si="69"/>
        <v>74.206896551724142</v>
      </c>
      <c r="Q1098" t="s">
        <v>8332</v>
      </c>
      <c r="R109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1">
        <v>100000</v>
      </c>
      <c r="E1099" s="11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11">
        <f t="shared" si="69"/>
        <v>6.7142857142857144</v>
      </c>
      <c r="Q1099" t="s">
        <v>8332</v>
      </c>
      <c r="R1099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1">
        <v>25000</v>
      </c>
      <c r="E1100" s="11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11">
        <f t="shared" si="69"/>
        <v>81.954545454545453</v>
      </c>
      <c r="Q1100" t="s">
        <v>8332</v>
      </c>
      <c r="R1100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1">
        <v>5000</v>
      </c>
      <c r="E1101" s="1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11">
        <f t="shared" si="69"/>
        <v>25</v>
      </c>
      <c r="Q1101" t="s">
        <v>8332</v>
      </c>
      <c r="R1101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1">
        <v>4000</v>
      </c>
      <c r="E1102" s="11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11">
        <f t="shared" si="69"/>
        <v>10</v>
      </c>
      <c r="Q1102" t="s">
        <v>8332</v>
      </c>
      <c r="R110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1">
        <v>100000</v>
      </c>
      <c r="E1103" s="11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11">
        <f t="shared" si="69"/>
        <v>6.833333333333333</v>
      </c>
      <c r="Q1103" t="s">
        <v>8332</v>
      </c>
      <c r="R1103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1">
        <v>8000</v>
      </c>
      <c r="E1104" s="11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11">
        <f t="shared" si="69"/>
        <v>17.708333333333332</v>
      </c>
      <c r="Q1104" t="s">
        <v>8332</v>
      </c>
      <c r="R1104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1">
        <v>15000</v>
      </c>
      <c r="E1105" s="11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11">
        <f t="shared" si="69"/>
        <v>16.2</v>
      </c>
      <c r="Q1105" t="s">
        <v>8332</v>
      </c>
      <c r="R1105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1">
        <v>60000</v>
      </c>
      <c r="E1106" s="11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11">
        <f t="shared" si="69"/>
        <v>80.297297297297291</v>
      </c>
      <c r="Q1106" t="s">
        <v>8332</v>
      </c>
      <c r="R1106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1">
        <v>900000</v>
      </c>
      <c r="E1107" s="11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11">
        <f t="shared" si="69"/>
        <v>71.55</v>
      </c>
      <c r="Q1107" t="s">
        <v>8332</v>
      </c>
      <c r="R1107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1">
        <v>400</v>
      </c>
      <c r="E1108" s="11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11">
        <f t="shared" si="69"/>
        <v>23.571428571428573</v>
      </c>
      <c r="Q1108" t="s">
        <v>8332</v>
      </c>
      <c r="R110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1">
        <v>10000</v>
      </c>
      <c r="E1109" s="11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1">
        <f t="shared" si="69"/>
        <v>0</v>
      </c>
      <c r="Q1109" t="s">
        <v>8332</v>
      </c>
      <c r="R1109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1">
        <v>25000</v>
      </c>
      <c r="E1110" s="11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11">
        <f t="shared" si="69"/>
        <v>34.88095238095238</v>
      </c>
      <c r="Q1110" t="s">
        <v>8332</v>
      </c>
      <c r="R1110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1">
        <v>10000</v>
      </c>
      <c r="E1111" s="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11">
        <f t="shared" si="69"/>
        <v>15</v>
      </c>
      <c r="Q1111" t="s">
        <v>8332</v>
      </c>
      <c r="R1111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1">
        <v>50000</v>
      </c>
      <c r="E1112" s="11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11">
        <f t="shared" si="69"/>
        <v>23.181818181818183</v>
      </c>
      <c r="Q1112" t="s">
        <v>8332</v>
      </c>
      <c r="R111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1">
        <v>2500</v>
      </c>
      <c r="E1113" s="11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11">
        <f t="shared" si="69"/>
        <v>1</v>
      </c>
      <c r="Q1113" t="s">
        <v>8332</v>
      </c>
      <c r="R1113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1">
        <v>88000</v>
      </c>
      <c r="E1114" s="11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11">
        <f t="shared" si="69"/>
        <v>100.23371794871794</v>
      </c>
      <c r="Q1114" t="s">
        <v>8332</v>
      </c>
      <c r="R1114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1">
        <v>1000</v>
      </c>
      <c r="E1115" s="11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11">
        <f t="shared" si="69"/>
        <v>5</v>
      </c>
      <c r="Q1115" t="s">
        <v>8332</v>
      </c>
      <c r="R1115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1">
        <v>6000</v>
      </c>
      <c r="E1116" s="11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11">
        <f t="shared" si="69"/>
        <v>3.3333333333333335</v>
      </c>
      <c r="Q1116" t="s">
        <v>8332</v>
      </c>
      <c r="R1116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1">
        <v>40000</v>
      </c>
      <c r="E1117" s="11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11">
        <f t="shared" si="69"/>
        <v>13.25</v>
      </c>
      <c r="Q1117" t="s">
        <v>8332</v>
      </c>
      <c r="R1117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1">
        <v>500000</v>
      </c>
      <c r="E1118" s="11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11">
        <f t="shared" si="69"/>
        <v>17.852</v>
      </c>
      <c r="Q1118" t="s">
        <v>8332</v>
      </c>
      <c r="R111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1">
        <v>1000</v>
      </c>
      <c r="E1119" s="11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11">
        <f t="shared" si="69"/>
        <v>10.375</v>
      </c>
      <c r="Q1119" t="s">
        <v>8332</v>
      </c>
      <c r="R1119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1">
        <v>4500</v>
      </c>
      <c r="E1120" s="11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11">
        <f t="shared" si="69"/>
        <v>36.333333333333336</v>
      </c>
      <c r="Q1120" t="s">
        <v>8332</v>
      </c>
      <c r="R1120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1">
        <v>2100</v>
      </c>
      <c r="E1121" s="1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11">
        <f t="shared" si="69"/>
        <v>5</v>
      </c>
      <c r="Q1121" t="s">
        <v>8332</v>
      </c>
      <c r="R1121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1">
        <v>25000</v>
      </c>
      <c r="E1122" s="11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1">
        <f t="shared" si="69"/>
        <v>0</v>
      </c>
      <c r="Q1122" t="s">
        <v>8332</v>
      </c>
      <c r="R112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1">
        <v>250000</v>
      </c>
      <c r="E1123" s="11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11">
        <f t="shared" si="69"/>
        <v>5.8</v>
      </c>
      <c r="Q1123" t="s">
        <v>8332</v>
      </c>
      <c r="R1123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1">
        <v>3200</v>
      </c>
      <c r="E1124" s="11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1">
        <f t="shared" si="69"/>
        <v>0</v>
      </c>
      <c r="Q1124" t="s">
        <v>8332</v>
      </c>
      <c r="R1124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1">
        <v>5000</v>
      </c>
      <c r="E1125" s="11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11">
        <f t="shared" si="69"/>
        <v>3.6666666666666665</v>
      </c>
      <c r="Q1125" t="s">
        <v>8332</v>
      </c>
      <c r="R1125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1">
        <v>90000</v>
      </c>
      <c r="E1126" s="11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11">
        <f t="shared" si="69"/>
        <v>60.714285714285715</v>
      </c>
      <c r="Q1126" t="s">
        <v>8332</v>
      </c>
      <c r="R1126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1">
        <v>3000</v>
      </c>
      <c r="E1127" s="11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1">
        <f t="shared" si="69"/>
        <v>0</v>
      </c>
      <c r="Q1127" t="s">
        <v>8332</v>
      </c>
      <c r="R1127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1">
        <v>2000</v>
      </c>
      <c r="E1128" s="11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11">
        <f t="shared" si="69"/>
        <v>5</v>
      </c>
      <c r="Q1128" t="s">
        <v>8332</v>
      </c>
      <c r="R112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1">
        <v>35000</v>
      </c>
      <c r="E1129" s="11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11">
        <f t="shared" si="69"/>
        <v>25.434782608695652</v>
      </c>
      <c r="Q1129" t="s">
        <v>8332</v>
      </c>
      <c r="R1129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1">
        <v>1000</v>
      </c>
      <c r="E1130" s="11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11">
        <f t="shared" si="69"/>
        <v>1</v>
      </c>
      <c r="Q1130" t="s">
        <v>8332</v>
      </c>
      <c r="R1130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1">
        <v>20000</v>
      </c>
      <c r="E1131" s="1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11">
        <f t="shared" si="69"/>
        <v>10.5</v>
      </c>
      <c r="Q1131" t="s">
        <v>8332</v>
      </c>
      <c r="R1131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1">
        <v>5000</v>
      </c>
      <c r="E1132" s="11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11">
        <f t="shared" si="69"/>
        <v>3.6666666666666665</v>
      </c>
      <c r="Q1132" t="s">
        <v>8332</v>
      </c>
      <c r="R113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1">
        <v>40000</v>
      </c>
      <c r="E1133" s="11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1">
        <f t="shared" si="69"/>
        <v>0</v>
      </c>
      <c r="Q1133" t="s">
        <v>8332</v>
      </c>
      <c r="R1133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1">
        <v>10000</v>
      </c>
      <c r="E1134" s="11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11">
        <f t="shared" si="69"/>
        <v>110.61538461538461</v>
      </c>
      <c r="Q1134" t="s">
        <v>8332</v>
      </c>
      <c r="R1134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1">
        <v>3000</v>
      </c>
      <c r="E1135" s="11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11">
        <f t="shared" si="69"/>
        <v>20</v>
      </c>
      <c r="Q1135" t="s">
        <v>8332</v>
      </c>
      <c r="R1135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1">
        <v>25000</v>
      </c>
      <c r="E1136" s="11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11">
        <f t="shared" si="69"/>
        <v>1</v>
      </c>
      <c r="Q1136" t="s">
        <v>8332</v>
      </c>
      <c r="R1136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1">
        <v>1000</v>
      </c>
      <c r="E1137" s="11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11">
        <f t="shared" si="69"/>
        <v>50</v>
      </c>
      <c r="Q1137" t="s">
        <v>8332</v>
      </c>
      <c r="R1137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1">
        <v>4190</v>
      </c>
      <c r="E1138" s="11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11">
        <f t="shared" si="69"/>
        <v>45</v>
      </c>
      <c r="Q1138" t="s">
        <v>8332</v>
      </c>
      <c r="R113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1">
        <v>25000</v>
      </c>
      <c r="E1139" s="11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11">
        <f t="shared" si="69"/>
        <v>253.2051282051282</v>
      </c>
      <c r="Q1139" t="s">
        <v>8332</v>
      </c>
      <c r="R1139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1">
        <v>35000</v>
      </c>
      <c r="E1140" s="11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11">
        <f t="shared" si="69"/>
        <v>31.25</v>
      </c>
      <c r="Q1140" t="s">
        <v>8332</v>
      </c>
      <c r="R1140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1">
        <v>8000</v>
      </c>
      <c r="E1141" s="1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11">
        <f t="shared" si="69"/>
        <v>5</v>
      </c>
      <c r="Q1141" t="s">
        <v>8332</v>
      </c>
      <c r="R1141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1">
        <v>5000</v>
      </c>
      <c r="E1142" s="11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1">
        <f t="shared" si="69"/>
        <v>0</v>
      </c>
      <c r="Q1142" t="s">
        <v>8332</v>
      </c>
      <c r="R114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1">
        <v>500</v>
      </c>
      <c r="E1143" s="11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1">
        <f t="shared" si="69"/>
        <v>0</v>
      </c>
      <c r="Q1143" t="s">
        <v>8332</v>
      </c>
      <c r="R1143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1">
        <v>4000</v>
      </c>
      <c r="E1144" s="11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1">
        <f t="shared" si="69"/>
        <v>0</v>
      </c>
      <c r="Q1144" t="s">
        <v>8332</v>
      </c>
      <c r="R1144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1">
        <v>45000</v>
      </c>
      <c r="E1145" s="11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11">
        <f t="shared" si="69"/>
        <v>23.25</v>
      </c>
      <c r="Q1145" t="s">
        <v>8332</v>
      </c>
      <c r="R1145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1">
        <v>9300</v>
      </c>
      <c r="E1146" s="11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1">
        <f t="shared" si="69"/>
        <v>0</v>
      </c>
      <c r="Q1146" t="s">
        <v>8335</v>
      </c>
      <c r="R1146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1">
        <v>80000</v>
      </c>
      <c r="E1147" s="11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11">
        <f t="shared" si="69"/>
        <v>100</v>
      </c>
      <c r="Q1147" t="s">
        <v>8335</v>
      </c>
      <c r="R1147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1">
        <v>6000</v>
      </c>
      <c r="E1148" s="11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11">
        <f t="shared" si="69"/>
        <v>44.166666666666664</v>
      </c>
      <c r="Q1148" t="s">
        <v>8335</v>
      </c>
      <c r="R114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1">
        <v>25000</v>
      </c>
      <c r="E1149" s="11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1">
        <f t="shared" si="69"/>
        <v>0</v>
      </c>
      <c r="Q1149" t="s">
        <v>8335</v>
      </c>
      <c r="R1149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1">
        <v>15000</v>
      </c>
      <c r="E1150" s="11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11">
        <f t="shared" si="69"/>
        <v>24.333333333333332</v>
      </c>
      <c r="Q1150" t="s">
        <v>8335</v>
      </c>
      <c r="R1150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1">
        <v>50000</v>
      </c>
      <c r="E1151" s="1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11">
        <f t="shared" si="69"/>
        <v>37.5</v>
      </c>
      <c r="Q1151" t="s">
        <v>8335</v>
      </c>
      <c r="R1151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1">
        <v>2500</v>
      </c>
      <c r="E1152" s="11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11">
        <f t="shared" si="69"/>
        <v>42</v>
      </c>
      <c r="Q1152" t="s">
        <v>8335</v>
      </c>
      <c r="R115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1">
        <v>25000</v>
      </c>
      <c r="E1153" s="11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1">
        <f t="shared" si="69"/>
        <v>0</v>
      </c>
      <c r="Q1153" t="s">
        <v>8335</v>
      </c>
      <c r="R1153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1">
        <v>16000</v>
      </c>
      <c r="E1154" s="11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11">
        <f t="shared" si="69"/>
        <v>60.733333333333334</v>
      </c>
      <c r="Q1154" t="s">
        <v>8335</v>
      </c>
      <c r="R1154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1">
        <v>8000</v>
      </c>
      <c r="E1155" s="11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11">
        <f t="shared" ref="P1155:P1218" si="73">IFERROR(E1155/L1155,0)</f>
        <v>50</v>
      </c>
      <c r="Q1155" t="s">
        <v>8335</v>
      </c>
      <c r="R1155" t="s">
        <v>8336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1">
        <v>5000</v>
      </c>
      <c r="E1156" s="11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11">
        <f t="shared" si="73"/>
        <v>108.33333333333333</v>
      </c>
      <c r="Q1156" t="s">
        <v>8335</v>
      </c>
      <c r="R1156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1">
        <v>25000</v>
      </c>
      <c r="E1157" s="11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11">
        <f t="shared" si="73"/>
        <v>23.5</v>
      </c>
      <c r="Q1157" t="s">
        <v>8335</v>
      </c>
      <c r="R1157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1">
        <v>6500</v>
      </c>
      <c r="E1158" s="11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1">
        <f t="shared" si="73"/>
        <v>0</v>
      </c>
      <c r="Q1158" t="s">
        <v>8335</v>
      </c>
      <c r="R115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1">
        <v>10000</v>
      </c>
      <c r="E1159" s="11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11">
        <f t="shared" si="73"/>
        <v>50.333333333333336</v>
      </c>
      <c r="Q1159" t="s">
        <v>8335</v>
      </c>
      <c r="R1159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1">
        <v>7500</v>
      </c>
      <c r="E1160" s="11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11">
        <f t="shared" si="73"/>
        <v>11.666666666666666</v>
      </c>
      <c r="Q1160" t="s">
        <v>8335</v>
      </c>
      <c r="R1160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1">
        <v>6750</v>
      </c>
      <c r="E1161" s="1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1">
        <f t="shared" si="73"/>
        <v>0</v>
      </c>
      <c r="Q1161" t="s">
        <v>8335</v>
      </c>
      <c r="R1161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1">
        <v>30000</v>
      </c>
      <c r="E1162" s="11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11">
        <f t="shared" si="73"/>
        <v>60.789473684210527</v>
      </c>
      <c r="Q1162" t="s">
        <v>8335</v>
      </c>
      <c r="R116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1">
        <v>18000</v>
      </c>
      <c r="E1163" s="11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1">
        <f t="shared" si="73"/>
        <v>0</v>
      </c>
      <c r="Q1163" t="s">
        <v>8335</v>
      </c>
      <c r="R1163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1">
        <v>60000</v>
      </c>
      <c r="E1164" s="11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11">
        <f t="shared" si="73"/>
        <v>17.5</v>
      </c>
      <c r="Q1164" t="s">
        <v>8335</v>
      </c>
      <c r="R1164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1">
        <v>5200</v>
      </c>
      <c r="E1165" s="11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1">
        <f t="shared" si="73"/>
        <v>0</v>
      </c>
      <c r="Q1165" t="s">
        <v>8335</v>
      </c>
      <c r="R1165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1">
        <v>10000</v>
      </c>
      <c r="E1166" s="11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1">
        <f t="shared" si="73"/>
        <v>0</v>
      </c>
      <c r="Q1166" t="s">
        <v>8335</v>
      </c>
      <c r="R1166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1">
        <v>10000</v>
      </c>
      <c r="E1167" s="11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11">
        <f t="shared" si="73"/>
        <v>82.82</v>
      </c>
      <c r="Q1167" t="s">
        <v>8335</v>
      </c>
      <c r="R1167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1">
        <v>15000</v>
      </c>
      <c r="E1168" s="11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11">
        <f t="shared" si="73"/>
        <v>358.875</v>
      </c>
      <c r="Q1168" t="s">
        <v>8335</v>
      </c>
      <c r="R116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1">
        <v>60000</v>
      </c>
      <c r="E1169" s="11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11">
        <f t="shared" si="73"/>
        <v>61.1875</v>
      </c>
      <c r="Q1169" t="s">
        <v>8335</v>
      </c>
      <c r="R1169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1">
        <v>18000</v>
      </c>
      <c r="E1170" s="11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11">
        <f t="shared" si="73"/>
        <v>340</v>
      </c>
      <c r="Q1170" t="s">
        <v>8335</v>
      </c>
      <c r="R1170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1">
        <v>10000</v>
      </c>
      <c r="E1171" s="1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11">
        <f t="shared" si="73"/>
        <v>5.666666666666667</v>
      </c>
      <c r="Q1171" t="s">
        <v>8335</v>
      </c>
      <c r="R1171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1">
        <v>25000</v>
      </c>
      <c r="E1172" s="11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11">
        <f t="shared" si="73"/>
        <v>50</v>
      </c>
      <c r="Q1172" t="s">
        <v>8335</v>
      </c>
      <c r="R117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1">
        <v>25000</v>
      </c>
      <c r="E1173" s="11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11">
        <f t="shared" si="73"/>
        <v>25</v>
      </c>
      <c r="Q1173" t="s">
        <v>8335</v>
      </c>
      <c r="R1173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1">
        <v>9000</v>
      </c>
      <c r="E1174" s="11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1">
        <f t="shared" si="73"/>
        <v>0</v>
      </c>
      <c r="Q1174" t="s">
        <v>8335</v>
      </c>
      <c r="R1174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1">
        <v>125000</v>
      </c>
      <c r="E1175" s="11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11">
        <f t="shared" si="73"/>
        <v>30</v>
      </c>
      <c r="Q1175" t="s">
        <v>8335</v>
      </c>
      <c r="R1175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1">
        <v>15000</v>
      </c>
      <c r="E1176" s="11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11">
        <f t="shared" si="73"/>
        <v>46.631578947368418</v>
      </c>
      <c r="Q1176" t="s">
        <v>8335</v>
      </c>
      <c r="R1176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1">
        <v>20000</v>
      </c>
      <c r="E1177" s="11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11">
        <f t="shared" si="73"/>
        <v>65</v>
      </c>
      <c r="Q1177" t="s">
        <v>8335</v>
      </c>
      <c r="R1177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1">
        <v>175000</v>
      </c>
      <c r="E1178" s="11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11">
        <f t="shared" si="73"/>
        <v>10</v>
      </c>
      <c r="Q1178" t="s">
        <v>8335</v>
      </c>
      <c r="R117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1">
        <v>6000</v>
      </c>
      <c r="E1179" s="11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1">
        <f t="shared" si="73"/>
        <v>0</v>
      </c>
      <c r="Q1179" t="s">
        <v>8335</v>
      </c>
      <c r="R1179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1">
        <v>75000</v>
      </c>
      <c r="E1180" s="11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11">
        <f t="shared" si="73"/>
        <v>5</v>
      </c>
      <c r="Q1180" t="s">
        <v>8335</v>
      </c>
      <c r="R1180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1">
        <v>60000</v>
      </c>
      <c r="E1181" s="1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11">
        <f t="shared" si="73"/>
        <v>640</v>
      </c>
      <c r="Q1181" t="s">
        <v>8335</v>
      </c>
      <c r="R1181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1">
        <v>50000</v>
      </c>
      <c r="E1182" s="11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11">
        <f t="shared" si="73"/>
        <v>69.117647058823536</v>
      </c>
      <c r="Q1182" t="s">
        <v>8335</v>
      </c>
      <c r="R118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1">
        <v>50000</v>
      </c>
      <c r="E1183" s="11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11">
        <f t="shared" si="73"/>
        <v>1.3333333333333333</v>
      </c>
      <c r="Q1183" t="s">
        <v>8335</v>
      </c>
      <c r="R1183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1">
        <v>1000</v>
      </c>
      <c r="E1184" s="11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11">
        <f t="shared" si="73"/>
        <v>10.5</v>
      </c>
      <c r="Q1184" t="s">
        <v>8335</v>
      </c>
      <c r="R1184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1">
        <v>2500</v>
      </c>
      <c r="E1185" s="11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11">
        <f t="shared" si="73"/>
        <v>33.333333333333336</v>
      </c>
      <c r="Q1185" t="s">
        <v>8335</v>
      </c>
      <c r="R1185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1">
        <v>22000</v>
      </c>
      <c r="E1186" s="11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11">
        <f t="shared" si="73"/>
        <v>61.562666666666665</v>
      </c>
      <c r="Q1186" t="s">
        <v>8337</v>
      </c>
      <c r="R1186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1">
        <v>12500</v>
      </c>
      <c r="E1187" s="11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11">
        <f t="shared" si="73"/>
        <v>118.73873873873873</v>
      </c>
      <c r="Q1187" t="s">
        <v>8337</v>
      </c>
      <c r="R1187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1">
        <v>7500</v>
      </c>
      <c r="E1188" s="11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11">
        <f t="shared" si="73"/>
        <v>65.081300813008127</v>
      </c>
      <c r="Q1188" t="s">
        <v>8337</v>
      </c>
      <c r="R118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1">
        <v>8750</v>
      </c>
      <c r="E1189" s="11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11">
        <f t="shared" si="73"/>
        <v>130.15714285714284</v>
      </c>
      <c r="Q1189" t="s">
        <v>8337</v>
      </c>
      <c r="R1189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1">
        <v>2000</v>
      </c>
      <c r="E1190" s="11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11">
        <f t="shared" si="73"/>
        <v>37.776470588235291</v>
      </c>
      <c r="Q1190" t="s">
        <v>8337</v>
      </c>
      <c r="R1190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1">
        <v>9000</v>
      </c>
      <c r="E1191" s="1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11">
        <f t="shared" si="73"/>
        <v>112.79069767441861</v>
      </c>
      <c r="Q1191" t="s">
        <v>8337</v>
      </c>
      <c r="R1191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1">
        <v>500</v>
      </c>
      <c r="E1192" s="11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11">
        <f t="shared" si="73"/>
        <v>51.92307692307692</v>
      </c>
      <c r="Q1192" t="s">
        <v>8337</v>
      </c>
      <c r="R119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1">
        <v>2700</v>
      </c>
      <c r="E1193" s="11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11">
        <f t="shared" si="73"/>
        <v>89.242424242424249</v>
      </c>
      <c r="Q1193" t="s">
        <v>8337</v>
      </c>
      <c r="R1193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1">
        <v>100</v>
      </c>
      <c r="E1194" s="11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11">
        <f t="shared" si="73"/>
        <v>19.333333333333332</v>
      </c>
      <c r="Q1194" t="s">
        <v>8337</v>
      </c>
      <c r="R1194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1">
        <v>21000</v>
      </c>
      <c r="E1195" s="11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11">
        <f t="shared" si="73"/>
        <v>79.967032967032964</v>
      </c>
      <c r="Q1195" t="s">
        <v>8337</v>
      </c>
      <c r="R1195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1">
        <v>12500</v>
      </c>
      <c r="E1196" s="11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11">
        <f t="shared" si="73"/>
        <v>56.414565826330531</v>
      </c>
      <c r="Q1196" t="s">
        <v>8337</v>
      </c>
      <c r="R1196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1">
        <v>10000</v>
      </c>
      <c r="E1197" s="11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11">
        <f t="shared" si="73"/>
        <v>79.411764705882348</v>
      </c>
      <c r="Q1197" t="s">
        <v>8337</v>
      </c>
      <c r="R1197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1">
        <v>14500</v>
      </c>
      <c r="E1198" s="11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11">
        <f t="shared" si="73"/>
        <v>76.439453125</v>
      </c>
      <c r="Q1198" t="s">
        <v>8337</v>
      </c>
      <c r="R119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1">
        <v>15000</v>
      </c>
      <c r="E1199" s="11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11">
        <f t="shared" si="73"/>
        <v>121</v>
      </c>
      <c r="Q1199" t="s">
        <v>8337</v>
      </c>
      <c r="R1199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1">
        <v>3500</v>
      </c>
      <c r="E1200" s="11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11">
        <f t="shared" si="73"/>
        <v>54.616766467065865</v>
      </c>
      <c r="Q1200" t="s">
        <v>8337</v>
      </c>
      <c r="R1200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1">
        <v>2658</v>
      </c>
      <c r="E1201" s="1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11">
        <f t="shared" si="73"/>
        <v>299.22222222222223</v>
      </c>
      <c r="Q1201" t="s">
        <v>8337</v>
      </c>
      <c r="R1201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1">
        <v>4800</v>
      </c>
      <c r="E1202" s="11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11">
        <f t="shared" si="73"/>
        <v>58.533980582524272</v>
      </c>
      <c r="Q1202" t="s">
        <v>8337</v>
      </c>
      <c r="R120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1">
        <v>6000</v>
      </c>
      <c r="E1203" s="11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11">
        <f t="shared" si="73"/>
        <v>55.371801801801809</v>
      </c>
      <c r="Q1203" t="s">
        <v>8337</v>
      </c>
      <c r="R1203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1">
        <v>25000</v>
      </c>
      <c r="E1204" s="11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11">
        <f t="shared" si="73"/>
        <v>183.80442804428046</v>
      </c>
      <c r="Q1204" t="s">
        <v>8337</v>
      </c>
      <c r="R1204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1">
        <v>16300</v>
      </c>
      <c r="E1205" s="11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11">
        <f t="shared" si="73"/>
        <v>165.34653465346534</v>
      </c>
      <c r="Q1205" t="s">
        <v>8337</v>
      </c>
      <c r="R1205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1">
        <v>13000</v>
      </c>
      <c r="E1206" s="11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11">
        <f t="shared" si="73"/>
        <v>234.78947368421052</v>
      </c>
      <c r="Q1206" t="s">
        <v>8337</v>
      </c>
      <c r="R1206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1">
        <v>13000</v>
      </c>
      <c r="E1207" s="11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11">
        <f t="shared" si="73"/>
        <v>211.48387096774192</v>
      </c>
      <c r="Q1207" t="s">
        <v>8337</v>
      </c>
      <c r="R1207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1">
        <v>900</v>
      </c>
      <c r="E1208" s="11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11">
        <f t="shared" si="73"/>
        <v>32.34375</v>
      </c>
      <c r="Q1208" t="s">
        <v>8337</v>
      </c>
      <c r="R120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1">
        <v>16700</v>
      </c>
      <c r="E1209" s="11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11">
        <f t="shared" si="73"/>
        <v>123.37588652482269</v>
      </c>
      <c r="Q1209" t="s">
        <v>8337</v>
      </c>
      <c r="R1209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1">
        <v>10000</v>
      </c>
      <c r="E1210" s="11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11">
        <f t="shared" si="73"/>
        <v>207.06666666666666</v>
      </c>
      <c r="Q1210" t="s">
        <v>8337</v>
      </c>
      <c r="R1210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1">
        <v>6000</v>
      </c>
      <c r="E1211" s="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11">
        <f t="shared" si="73"/>
        <v>138.2608695652174</v>
      </c>
      <c r="Q1211" t="s">
        <v>8337</v>
      </c>
      <c r="R1211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1">
        <v>20000</v>
      </c>
      <c r="E1212" s="11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11">
        <f t="shared" si="73"/>
        <v>493.81553398058253</v>
      </c>
      <c r="Q1212" t="s">
        <v>8337</v>
      </c>
      <c r="R121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1">
        <v>1000</v>
      </c>
      <c r="E1213" s="11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11">
        <f t="shared" si="73"/>
        <v>168.5</v>
      </c>
      <c r="Q1213" t="s">
        <v>8337</v>
      </c>
      <c r="R1213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1">
        <v>2500</v>
      </c>
      <c r="E1214" s="11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11">
        <f t="shared" si="73"/>
        <v>38.867469879518069</v>
      </c>
      <c r="Q1214" t="s">
        <v>8337</v>
      </c>
      <c r="R1214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1">
        <v>6500</v>
      </c>
      <c r="E1215" s="11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11">
        <f t="shared" si="73"/>
        <v>61.527777777777779</v>
      </c>
      <c r="Q1215" t="s">
        <v>8337</v>
      </c>
      <c r="R1215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1">
        <v>2000</v>
      </c>
      <c r="E1216" s="11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11">
        <f t="shared" si="73"/>
        <v>105.44</v>
      </c>
      <c r="Q1216" t="s">
        <v>8337</v>
      </c>
      <c r="R1216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1">
        <v>5000</v>
      </c>
      <c r="E1217" s="11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11">
        <f t="shared" si="73"/>
        <v>71.592003642987251</v>
      </c>
      <c r="Q1217" t="s">
        <v>8337</v>
      </c>
      <c r="R1217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1">
        <v>14000</v>
      </c>
      <c r="E1218" s="11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11">
        <f t="shared" si="73"/>
        <v>91.882882882882882</v>
      </c>
      <c r="Q1218" t="s">
        <v>8337</v>
      </c>
      <c r="R1218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1">
        <v>26500</v>
      </c>
      <c r="E1219" s="11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11">
        <f t="shared" ref="P1219:P1282" si="77">IFERROR(E1219/L1219,0)</f>
        <v>148.57377049180329</v>
      </c>
      <c r="Q1219" t="s">
        <v>8337</v>
      </c>
      <c r="R1219" t="s">
        <v>8338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1">
        <v>9000</v>
      </c>
      <c r="E1220" s="11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11">
        <f t="shared" si="77"/>
        <v>174.2134831460674</v>
      </c>
      <c r="Q1220" t="s">
        <v>8337</v>
      </c>
      <c r="R1220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1">
        <v>16350</v>
      </c>
      <c r="E1221" s="1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11">
        <f t="shared" si="77"/>
        <v>102.86166007905139</v>
      </c>
      <c r="Q1221" t="s">
        <v>8337</v>
      </c>
      <c r="R1221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1">
        <v>15000</v>
      </c>
      <c r="E1222" s="11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11">
        <f t="shared" si="77"/>
        <v>111.17857142857143</v>
      </c>
      <c r="Q1222" t="s">
        <v>8337</v>
      </c>
      <c r="R122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1">
        <v>2200</v>
      </c>
      <c r="E1223" s="11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11">
        <f t="shared" si="77"/>
        <v>23.796213592233013</v>
      </c>
      <c r="Q1223" t="s">
        <v>8337</v>
      </c>
      <c r="R1223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1">
        <v>4000</v>
      </c>
      <c r="E1224" s="11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11">
        <f t="shared" si="77"/>
        <v>81.268115942028984</v>
      </c>
      <c r="Q1224" t="s">
        <v>8337</v>
      </c>
      <c r="R1224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1">
        <v>19800</v>
      </c>
      <c r="E1225" s="11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11">
        <f t="shared" si="77"/>
        <v>116.21465968586388</v>
      </c>
      <c r="Q1225" t="s">
        <v>8337</v>
      </c>
      <c r="R1225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1">
        <v>15000</v>
      </c>
      <c r="E1226" s="11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11">
        <f t="shared" si="77"/>
        <v>58.888888888888886</v>
      </c>
      <c r="Q1226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1">
        <v>3000</v>
      </c>
      <c r="E1227" s="11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11">
        <f t="shared" si="77"/>
        <v>44</v>
      </c>
      <c r="Q1227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1">
        <v>50000</v>
      </c>
      <c r="E1228" s="11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11">
        <f t="shared" si="77"/>
        <v>48.424999999999997</v>
      </c>
      <c r="Q122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1">
        <v>2000</v>
      </c>
      <c r="E1229" s="11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1">
        <f t="shared" si="77"/>
        <v>0</v>
      </c>
      <c r="Q1229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1">
        <v>5000</v>
      </c>
      <c r="E1230" s="11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11">
        <f t="shared" si="77"/>
        <v>61.041666666666664</v>
      </c>
      <c r="Q1230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1">
        <v>2750</v>
      </c>
      <c r="E1231" s="1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11">
        <f t="shared" si="77"/>
        <v>25</v>
      </c>
      <c r="Q1231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1">
        <v>500000</v>
      </c>
      <c r="E1232" s="11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1">
        <f t="shared" si="77"/>
        <v>0</v>
      </c>
      <c r="Q1232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1">
        <v>5000</v>
      </c>
      <c r="E1233" s="11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1">
        <f t="shared" si="77"/>
        <v>0</v>
      </c>
      <c r="Q1233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1">
        <v>5000</v>
      </c>
      <c r="E1234" s="11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11">
        <f t="shared" si="77"/>
        <v>40</v>
      </c>
      <c r="Q1234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1">
        <v>1000</v>
      </c>
      <c r="E1235" s="11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11">
        <f t="shared" si="77"/>
        <v>19.333333333333332</v>
      </c>
      <c r="Q1235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1">
        <v>50000</v>
      </c>
      <c r="E1236" s="11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1">
        <f t="shared" si="77"/>
        <v>0</v>
      </c>
      <c r="Q1236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1">
        <v>7534</v>
      </c>
      <c r="E1237" s="11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11">
        <f t="shared" si="77"/>
        <v>35</v>
      </c>
      <c r="Q1237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1">
        <v>2500</v>
      </c>
      <c r="E1238" s="11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1">
        <f t="shared" si="77"/>
        <v>0</v>
      </c>
      <c r="Q123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1">
        <v>25000</v>
      </c>
      <c r="E1239" s="11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1">
        <f t="shared" si="77"/>
        <v>0</v>
      </c>
      <c r="Q1239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1">
        <v>1000</v>
      </c>
      <c r="E1240" s="11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11">
        <f t="shared" si="77"/>
        <v>59.333333333333336</v>
      </c>
      <c r="Q1240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1">
        <v>2500</v>
      </c>
      <c r="E1241" s="1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1">
        <f t="shared" si="77"/>
        <v>0</v>
      </c>
      <c r="Q1241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1">
        <v>8000</v>
      </c>
      <c r="E1242" s="11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11">
        <f t="shared" si="77"/>
        <v>30.125</v>
      </c>
      <c r="Q1242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1">
        <v>5000</v>
      </c>
      <c r="E1243" s="11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11">
        <f t="shared" si="77"/>
        <v>74.617647058823536</v>
      </c>
      <c r="Q1243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1">
        <v>911</v>
      </c>
      <c r="E1244" s="11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11">
        <f t="shared" si="77"/>
        <v>5</v>
      </c>
      <c r="Q1244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1">
        <v>12000</v>
      </c>
      <c r="E1245" s="11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11">
        <f t="shared" si="77"/>
        <v>44.5</v>
      </c>
      <c r="Q1245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1">
        <v>2000</v>
      </c>
      <c r="E1246" s="11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11">
        <f t="shared" si="77"/>
        <v>46.133333333333333</v>
      </c>
      <c r="Q1246" t="s">
        <v>8324</v>
      </c>
      <c r="R1246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1">
        <v>2000</v>
      </c>
      <c r="E1247" s="11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11">
        <f t="shared" si="77"/>
        <v>141.47058823529412</v>
      </c>
      <c r="Q1247" t="s">
        <v>8324</v>
      </c>
      <c r="R1247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1">
        <v>2000</v>
      </c>
      <c r="E1248" s="11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11">
        <f t="shared" si="77"/>
        <v>75.483870967741936</v>
      </c>
      <c r="Q1248" t="s">
        <v>8324</v>
      </c>
      <c r="R124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1">
        <v>3500</v>
      </c>
      <c r="E1249" s="11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11">
        <f t="shared" si="77"/>
        <v>85.5</v>
      </c>
      <c r="Q1249" t="s">
        <v>8324</v>
      </c>
      <c r="R1249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1">
        <v>2500</v>
      </c>
      <c r="E1250" s="11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11">
        <f t="shared" si="77"/>
        <v>64.254237288135599</v>
      </c>
      <c r="Q1250" t="s">
        <v>8324</v>
      </c>
      <c r="R1250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1">
        <v>5000</v>
      </c>
      <c r="E1251" s="1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11">
        <f t="shared" si="77"/>
        <v>64.46913580246914</v>
      </c>
      <c r="Q1251" t="s">
        <v>8324</v>
      </c>
      <c r="R1251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1">
        <v>30000</v>
      </c>
      <c r="E1252" s="11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11">
        <f t="shared" si="77"/>
        <v>118.2007874015748</v>
      </c>
      <c r="Q1252" t="s">
        <v>8324</v>
      </c>
      <c r="R125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1">
        <v>6000</v>
      </c>
      <c r="E1253" s="11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11">
        <f t="shared" si="77"/>
        <v>82.540540540540547</v>
      </c>
      <c r="Q1253" t="s">
        <v>8324</v>
      </c>
      <c r="R1253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1">
        <v>3500</v>
      </c>
      <c r="E1254" s="11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11">
        <f t="shared" si="77"/>
        <v>34.170212765957444</v>
      </c>
      <c r="Q1254" t="s">
        <v>8324</v>
      </c>
      <c r="R1254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1">
        <v>10</v>
      </c>
      <c r="E1255" s="11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11">
        <f t="shared" si="77"/>
        <v>42.73322081575246</v>
      </c>
      <c r="Q1255" t="s">
        <v>8324</v>
      </c>
      <c r="R1255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1">
        <v>6700</v>
      </c>
      <c r="E1256" s="11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11">
        <f t="shared" si="77"/>
        <v>94.489361702127653</v>
      </c>
      <c r="Q1256" t="s">
        <v>8324</v>
      </c>
      <c r="R1256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1">
        <v>3000</v>
      </c>
      <c r="E1257" s="11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11">
        <f t="shared" si="77"/>
        <v>55.697247706422019</v>
      </c>
      <c r="Q1257" t="s">
        <v>8324</v>
      </c>
      <c r="R1257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1">
        <v>30000</v>
      </c>
      <c r="E1258" s="11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11">
        <f t="shared" si="77"/>
        <v>98.030831024930734</v>
      </c>
      <c r="Q1258" t="s">
        <v>8324</v>
      </c>
      <c r="R125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1">
        <v>5500</v>
      </c>
      <c r="E1259" s="11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11">
        <f t="shared" si="77"/>
        <v>92.102272727272734</v>
      </c>
      <c r="Q1259" t="s">
        <v>8324</v>
      </c>
      <c r="R1259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1">
        <v>12000</v>
      </c>
      <c r="E1260" s="11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11">
        <f t="shared" si="77"/>
        <v>38.175462686567165</v>
      </c>
      <c r="Q1260" t="s">
        <v>8324</v>
      </c>
      <c r="R1260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1">
        <v>2500</v>
      </c>
      <c r="E1261" s="1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11">
        <f t="shared" si="77"/>
        <v>27.145833333333332</v>
      </c>
      <c r="Q1261" t="s">
        <v>8324</v>
      </c>
      <c r="R1261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1">
        <v>3300</v>
      </c>
      <c r="E1262" s="11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11">
        <f t="shared" si="77"/>
        <v>50.689189189189186</v>
      </c>
      <c r="Q1262" t="s">
        <v>8324</v>
      </c>
      <c r="R126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1">
        <v>2000</v>
      </c>
      <c r="E1263" s="11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11">
        <f t="shared" si="77"/>
        <v>38.942307692307693</v>
      </c>
      <c r="Q1263" t="s">
        <v>8324</v>
      </c>
      <c r="R1263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1">
        <v>6500</v>
      </c>
      <c r="E1264" s="11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11">
        <f t="shared" si="77"/>
        <v>77.638095238095232</v>
      </c>
      <c r="Q1264" t="s">
        <v>8324</v>
      </c>
      <c r="R1264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1">
        <v>1500</v>
      </c>
      <c r="E1265" s="11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11">
        <f t="shared" si="77"/>
        <v>43.536585365853661</v>
      </c>
      <c r="Q1265" t="s">
        <v>8324</v>
      </c>
      <c r="R1265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1">
        <v>650</v>
      </c>
      <c r="E1266" s="11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11">
        <f t="shared" si="77"/>
        <v>31.823529411764707</v>
      </c>
      <c r="Q1266" t="s">
        <v>8324</v>
      </c>
      <c r="R1266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1">
        <v>3500</v>
      </c>
      <c r="E1267" s="11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11">
        <f t="shared" si="77"/>
        <v>63.184393939393942</v>
      </c>
      <c r="Q1267" t="s">
        <v>8324</v>
      </c>
      <c r="R1267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1">
        <v>9500</v>
      </c>
      <c r="E1268" s="11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11">
        <f t="shared" si="77"/>
        <v>190.9</v>
      </c>
      <c r="Q1268" t="s">
        <v>8324</v>
      </c>
      <c r="R126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1">
        <v>22000</v>
      </c>
      <c r="E1269" s="11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11">
        <f t="shared" si="77"/>
        <v>140.85534591194968</v>
      </c>
      <c r="Q1269" t="s">
        <v>8324</v>
      </c>
      <c r="R1269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1">
        <v>12000</v>
      </c>
      <c r="E1270" s="11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11">
        <f t="shared" si="77"/>
        <v>76.92307692307692</v>
      </c>
      <c r="Q1270" t="s">
        <v>8324</v>
      </c>
      <c r="R1270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1">
        <v>18800</v>
      </c>
      <c r="E1271" s="1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11">
        <f t="shared" si="77"/>
        <v>99.15533980582525</v>
      </c>
      <c r="Q1271" t="s">
        <v>8324</v>
      </c>
      <c r="R1271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1">
        <v>10000</v>
      </c>
      <c r="E1272" s="11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11">
        <f t="shared" si="77"/>
        <v>67.881656804733723</v>
      </c>
      <c r="Q1272" t="s">
        <v>8324</v>
      </c>
      <c r="R127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1">
        <v>7500</v>
      </c>
      <c r="E1273" s="11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11">
        <f t="shared" si="77"/>
        <v>246.29032258064515</v>
      </c>
      <c r="Q1273" t="s">
        <v>8324</v>
      </c>
      <c r="R1273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1">
        <v>5000</v>
      </c>
      <c r="E1274" s="11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11">
        <f t="shared" si="77"/>
        <v>189.28571428571428</v>
      </c>
      <c r="Q1274" t="s">
        <v>8324</v>
      </c>
      <c r="R1274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1">
        <v>4000</v>
      </c>
      <c r="E1275" s="11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11">
        <f t="shared" si="77"/>
        <v>76.666666666666671</v>
      </c>
      <c r="Q1275" t="s">
        <v>8324</v>
      </c>
      <c r="R1275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1">
        <v>25000</v>
      </c>
      <c r="E1276" s="11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11">
        <f t="shared" si="77"/>
        <v>82.963254817987149</v>
      </c>
      <c r="Q1276" t="s">
        <v>8324</v>
      </c>
      <c r="R1276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1">
        <v>15000</v>
      </c>
      <c r="E1277" s="11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11">
        <f t="shared" si="77"/>
        <v>62.522107969151669</v>
      </c>
      <c r="Q1277" t="s">
        <v>8324</v>
      </c>
      <c r="R1277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1">
        <v>3000</v>
      </c>
      <c r="E1278" s="11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11">
        <f t="shared" si="77"/>
        <v>46.06808823529412</v>
      </c>
      <c r="Q1278" t="s">
        <v>8324</v>
      </c>
      <c r="R127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1">
        <v>15000</v>
      </c>
      <c r="E1279" s="11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11">
        <f t="shared" si="77"/>
        <v>38.543946731234868</v>
      </c>
      <c r="Q1279" t="s">
        <v>8324</v>
      </c>
      <c r="R1279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1">
        <v>6500</v>
      </c>
      <c r="E1280" s="11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11">
        <f t="shared" si="77"/>
        <v>53.005263157894738</v>
      </c>
      <c r="Q1280" t="s">
        <v>8324</v>
      </c>
      <c r="R1280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1">
        <v>12516</v>
      </c>
      <c r="E1281" s="1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11">
        <f t="shared" si="77"/>
        <v>73.355396825396824</v>
      </c>
      <c r="Q1281" t="s">
        <v>8324</v>
      </c>
      <c r="R1281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1">
        <v>15000</v>
      </c>
      <c r="E1282" s="11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11">
        <f t="shared" si="77"/>
        <v>127.97523076923076</v>
      </c>
      <c r="Q1282" t="s">
        <v>8324</v>
      </c>
      <c r="R1282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1">
        <v>7000</v>
      </c>
      <c r="E1283" s="11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11">
        <f t="shared" ref="P1283:P1346" si="81">IFERROR(E1283/L1283,0)</f>
        <v>104.72972972972973</v>
      </c>
      <c r="Q1283" t="s">
        <v>8324</v>
      </c>
      <c r="R1283" t="s">
        <v>8325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1">
        <v>15000</v>
      </c>
      <c r="E1284" s="11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11">
        <f t="shared" si="81"/>
        <v>67.671532846715323</v>
      </c>
      <c r="Q1284" t="s">
        <v>8324</v>
      </c>
      <c r="R1284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1">
        <v>1000</v>
      </c>
      <c r="E1285" s="11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11">
        <f t="shared" si="81"/>
        <v>95.931818181818187</v>
      </c>
      <c r="Q1285" t="s">
        <v>8324</v>
      </c>
      <c r="R1285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1">
        <v>2000</v>
      </c>
      <c r="E1286" s="11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11">
        <f t="shared" si="81"/>
        <v>65.161290322580641</v>
      </c>
      <c r="Q1286" t="s">
        <v>8316</v>
      </c>
      <c r="R1286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1">
        <v>2000</v>
      </c>
      <c r="E1287" s="11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11">
        <f t="shared" si="81"/>
        <v>32.269841269841272</v>
      </c>
      <c r="Q1287" t="s">
        <v>8316</v>
      </c>
      <c r="R1287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1">
        <v>1500</v>
      </c>
      <c r="E1288" s="11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11">
        <f t="shared" si="81"/>
        <v>81.25</v>
      </c>
      <c r="Q1288" t="s">
        <v>8316</v>
      </c>
      <c r="R128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1">
        <v>250</v>
      </c>
      <c r="E1289" s="11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11">
        <f t="shared" si="81"/>
        <v>24.2</v>
      </c>
      <c r="Q1289" t="s">
        <v>8316</v>
      </c>
      <c r="R1289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1">
        <v>4000</v>
      </c>
      <c r="E1290" s="11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11">
        <f t="shared" si="81"/>
        <v>65.868852459016395</v>
      </c>
      <c r="Q1290" t="s">
        <v>8316</v>
      </c>
      <c r="R1290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1">
        <v>1500</v>
      </c>
      <c r="E1291" s="1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11">
        <f t="shared" si="81"/>
        <v>36.07692307692308</v>
      </c>
      <c r="Q1291" t="s">
        <v>8316</v>
      </c>
      <c r="R1291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1">
        <v>3500</v>
      </c>
      <c r="E1292" s="11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11">
        <f t="shared" si="81"/>
        <v>44.186046511627907</v>
      </c>
      <c r="Q1292" t="s">
        <v>8316</v>
      </c>
      <c r="R129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1">
        <v>3000</v>
      </c>
      <c r="E1293" s="11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11">
        <f t="shared" si="81"/>
        <v>104.07142857142857</v>
      </c>
      <c r="Q1293" t="s">
        <v>8316</v>
      </c>
      <c r="R1293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1">
        <v>1700</v>
      </c>
      <c r="E1294" s="11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11">
        <f t="shared" si="81"/>
        <v>35.96153846153846</v>
      </c>
      <c r="Q1294" t="s">
        <v>8316</v>
      </c>
      <c r="R1294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1">
        <v>15000</v>
      </c>
      <c r="E1295" s="11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11">
        <f t="shared" si="81"/>
        <v>127.79166666666667</v>
      </c>
      <c r="Q1295" t="s">
        <v>8316</v>
      </c>
      <c r="R1295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1">
        <v>500</v>
      </c>
      <c r="E1296" s="11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11">
        <f t="shared" si="81"/>
        <v>27.727272727272727</v>
      </c>
      <c r="Q1296" t="s">
        <v>8316</v>
      </c>
      <c r="R1296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1">
        <v>2500</v>
      </c>
      <c r="E1297" s="11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11">
        <f t="shared" si="81"/>
        <v>39.828125</v>
      </c>
      <c r="Q1297" t="s">
        <v>8316</v>
      </c>
      <c r="R1297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1">
        <v>850</v>
      </c>
      <c r="E1298" s="11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11">
        <f t="shared" si="81"/>
        <v>52.173913043478258</v>
      </c>
      <c r="Q1298" t="s">
        <v>8316</v>
      </c>
      <c r="R129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1">
        <v>20000</v>
      </c>
      <c r="E1299" s="11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11">
        <f t="shared" si="81"/>
        <v>92.037815126050418</v>
      </c>
      <c r="Q1299" t="s">
        <v>8316</v>
      </c>
      <c r="R1299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1">
        <v>2000</v>
      </c>
      <c r="E1300" s="11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11">
        <f t="shared" si="81"/>
        <v>63.424242424242422</v>
      </c>
      <c r="Q1300" t="s">
        <v>8316</v>
      </c>
      <c r="R1300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1">
        <v>3500</v>
      </c>
      <c r="E1301" s="1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11">
        <f t="shared" si="81"/>
        <v>135.625</v>
      </c>
      <c r="Q1301" t="s">
        <v>8316</v>
      </c>
      <c r="R1301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1">
        <v>3000</v>
      </c>
      <c r="E1302" s="11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11">
        <f t="shared" si="81"/>
        <v>168.75</v>
      </c>
      <c r="Q1302" t="s">
        <v>8316</v>
      </c>
      <c r="R130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1">
        <v>2000</v>
      </c>
      <c r="E1303" s="11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11">
        <f t="shared" si="81"/>
        <v>70.862068965517238</v>
      </c>
      <c r="Q1303" t="s">
        <v>8316</v>
      </c>
      <c r="R1303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1">
        <v>2500</v>
      </c>
      <c r="E1304" s="11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11">
        <f t="shared" si="81"/>
        <v>50</v>
      </c>
      <c r="Q1304" t="s">
        <v>8316</v>
      </c>
      <c r="R1304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1">
        <v>3500</v>
      </c>
      <c r="E1305" s="11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11">
        <f t="shared" si="81"/>
        <v>42.214166666666671</v>
      </c>
      <c r="Q1305" t="s">
        <v>8316</v>
      </c>
      <c r="R1305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1">
        <v>40000</v>
      </c>
      <c r="E1306" s="11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11">
        <f t="shared" si="81"/>
        <v>152.41346153846155</v>
      </c>
      <c r="Q1306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1">
        <v>30000</v>
      </c>
      <c r="E1307" s="11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11">
        <f t="shared" si="81"/>
        <v>90.616279069767444</v>
      </c>
      <c r="Q1307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1">
        <v>110000</v>
      </c>
      <c r="E1308" s="11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11">
        <f t="shared" si="81"/>
        <v>201.60393258426967</v>
      </c>
      <c r="Q130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1">
        <v>50000</v>
      </c>
      <c r="E1309" s="11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11">
        <f t="shared" si="81"/>
        <v>127.93333333333334</v>
      </c>
      <c r="Q1309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1">
        <v>10000</v>
      </c>
      <c r="E1310" s="11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11">
        <f t="shared" si="81"/>
        <v>29.894736842105264</v>
      </c>
      <c r="Q1310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1">
        <v>11500</v>
      </c>
      <c r="E1311" s="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11">
        <f t="shared" si="81"/>
        <v>367.97142857142859</v>
      </c>
      <c r="Q1311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1">
        <v>20000</v>
      </c>
      <c r="E1312" s="11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11">
        <f t="shared" si="81"/>
        <v>129.16666666666666</v>
      </c>
      <c r="Q1312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1">
        <v>250000</v>
      </c>
      <c r="E1313" s="11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11">
        <f t="shared" si="81"/>
        <v>800.7</v>
      </c>
      <c r="Q1313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1">
        <v>4600</v>
      </c>
      <c r="E1314" s="11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11">
        <f t="shared" si="81"/>
        <v>28</v>
      </c>
      <c r="Q1314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1">
        <v>40000</v>
      </c>
      <c r="E1315" s="11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11">
        <f t="shared" si="81"/>
        <v>102.01639344262296</v>
      </c>
      <c r="Q1315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1">
        <v>180000</v>
      </c>
      <c r="E1316" s="11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11">
        <f t="shared" si="81"/>
        <v>184.36363636363637</v>
      </c>
      <c r="Q1316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1">
        <v>100000</v>
      </c>
      <c r="E1317" s="11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11">
        <f t="shared" si="81"/>
        <v>162.91935483870967</v>
      </c>
      <c r="Q1317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1">
        <v>75000</v>
      </c>
      <c r="E1318" s="11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11">
        <f t="shared" si="81"/>
        <v>1</v>
      </c>
      <c r="Q131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1">
        <v>200000</v>
      </c>
      <c r="E1319" s="11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11">
        <f t="shared" si="81"/>
        <v>603.52631578947364</v>
      </c>
      <c r="Q1319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1">
        <v>40000</v>
      </c>
      <c r="E1320" s="11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11">
        <f t="shared" si="81"/>
        <v>45.407407407407405</v>
      </c>
      <c r="Q1320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1">
        <v>5800</v>
      </c>
      <c r="E1321" s="1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11">
        <f t="shared" si="81"/>
        <v>97.333333333333329</v>
      </c>
      <c r="Q1321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1">
        <v>100000</v>
      </c>
      <c r="E1322" s="11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11">
        <f t="shared" si="81"/>
        <v>167.66666666666666</v>
      </c>
      <c r="Q1322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1">
        <v>462000</v>
      </c>
      <c r="E1323" s="11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11">
        <f t="shared" si="81"/>
        <v>859.85714285714289</v>
      </c>
      <c r="Q1323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1">
        <v>35000</v>
      </c>
      <c r="E1324" s="11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11">
        <f t="shared" si="81"/>
        <v>26.5</v>
      </c>
      <c r="Q1324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1">
        <v>15000</v>
      </c>
      <c r="E1325" s="11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11">
        <f t="shared" si="81"/>
        <v>30.272727272727273</v>
      </c>
      <c r="Q1325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1">
        <v>50000</v>
      </c>
      <c r="E1326" s="11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11">
        <f t="shared" si="81"/>
        <v>54.666666666666664</v>
      </c>
      <c r="Q1326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1">
        <v>20000</v>
      </c>
      <c r="E1327" s="11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11">
        <f t="shared" si="81"/>
        <v>60.75</v>
      </c>
      <c r="Q1327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1">
        <v>100000</v>
      </c>
      <c r="E1328" s="11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11">
        <f t="shared" si="81"/>
        <v>102.72727272727273</v>
      </c>
      <c r="Q132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1">
        <v>48000</v>
      </c>
      <c r="E1329" s="11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11">
        <f t="shared" si="81"/>
        <v>41.585365853658537</v>
      </c>
      <c r="Q1329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1">
        <v>75000</v>
      </c>
      <c r="E1330" s="11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11">
        <f t="shared" si="81"/>
        <v>116.53333333333333</v>
      </c>
      <c r="Q1330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1">
        <v>50000</v>
      </c>
      <c r="E1331" s="1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11">
        <f t="shared" si="81"/>
        <v>45.333333333333336</v>
      </c>
      <c r="Q1331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1">
        <v>35000</v>
      </c>
      <c r="E1332" s="11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11">
        <f t="shared" si="81"/>
        <v>157.46</v>
      </c>
      <c r="Q1332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1">
        <v>250000</v>
      </c>
      <c r="E1333" s="11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11">
        <f t="shared" si="81"/>
        <v>100.5</v>
      </c>
      <c r="Q1333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1">
        <v>10115</v>
      </c>
      <c r="E1334" s="11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1">
        <f t="shared" si="81"/>
        <v>0</v>
      </c>
      <c r="Q1334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1">
        <v>2500</v>
      </c>
      <c r="E1335" s="11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1">
        <f t="shared" si="81"/>
        <v>0</v>
      </c>
      <c r="Q1335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1">
        <v>133000</v>
      </c>
      <c r="E1336" s="11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11">
        <f t="shared" si="81"/>
        <v>51.822463768115945</v>
      </c>
      <c r="Q1336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1">
        <v>25000</v>
      </c>
      <c r="E1337" s="11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11">
        <f t="shared" si="81"/>
        <v>308.75</v>
      </c>
      <c r="Q1337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1">
        <v>100000</v>
      </c>
      <c r="E1338" s="11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11">
        <f t="shared" si="81"/>
        <v>379.22767857142856</v>
      </c>
      <c r="Q133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1">
        <v>50000</v>
      </c>
      <c r="E1339" s="11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11">
        <f t="shared" si="81"/>
        <v>176.36428571428573</v>
      </c>
      <c r="Q1339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1">
        <v>30000</v>
      </c>
      <c r="E1340" s="11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11">
        <f t="shared" si="81"/>
        <v>66.066666666666663</v>
      </c>
      <c r="Q1340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1">
        <v>50000</v>
      </c>
      <c r="E1341" s="1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11">
        <f t="shared" si="81"/>
        <v>89.648648648648646</v>
      </c>
      <c r="Q1341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1">
        <v>1680</v>
      </c>
      <c r="E1342" s="11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1">
        <f t="shared" si="81"/>
        <v>0</v>
      </c>
      <c r="Q1342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1">
        <v>25000</v>
      </c>
      <c r="E1343" s="11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11">
        <f t="shared" si="81"/>
        <v>382.39130434782606</v>
      </c>
      <c r="Q1343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1">
        <v>50000</v>
      </c>
      <c r="E1344" s="11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11">
        <f t="shared" si="81"/>
        <v>100</v>
      </c>
      <c r="Q1344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1">
        <v>50000</v>
      </c>
      <c r="E1345" s="11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11">
        <f t="shared" si="81"/>
        <v>158.35603715170279</v>
      </c>
      <c r="Q1345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1">
        <v>1500</v>
      </c>
      <c r="E1346" s="11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11">
        <f t="shared" si="81"/>
        <v>40.762589928057551</v>
      </c>
      <c r="Q1346" t="s">
        <v>8321</v>
      </c>
      <c r="R1346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1">
        <v>300</v>
      </c>
      <c r="E1347" s="11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11">
        <f t="shared" ref="P1347:P1410" si="85">IFERROR(E1347/L1347,0)</f>
        <v>53.571428571428569</v>
      </c>
      <c r="Q1347" t="s">
        <v>8321</v>
      </c>
      <c r="R1347" t="s">
        <v>8322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1">
        <v>4900</v>
      </c>
      <c r="E1348" s="11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11">
        <f t="shared" si="85"/>
        <v>48.449664429530202</v>
      </c>
      <c r="Q1348" t="s">
        <v>8321</v>
      </c>
      <c r="R134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1">
        <v>2500</v>
      </c>
      <c r="E1349" s="11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11">
        <f t="shared" si="85"/>
        <v>82.41935483870968</v>
      </c>
      <c r="Q1349" t="s">
        <v>8321</v>
      </c>
      <c r="R1349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1">
        <v>5875</v>
      </c>
      <c r="E1350" s="11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11">
        <f t="shared" si="85"/>
        <v>230.19230769230768</v>
      </c>
      <c r="Q1350" t="s">
        <v>8321</v>
      </c>
      <c r="R1350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1">
        <v>5000</v>
      </c>
      <c r="E1351" s="1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11">
        <f t="shared" si="85"/>
        <v>59.360465116279073</v>
      </c>
      <c r="Q1351" t="s">
        <v>8321</v>
      </c>
      <c r="R1351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1">
        <v>5000</v>
      </c>
      <c r="E1352" s="11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11">
        <f t="shared" si="85"/>
        <v>66.698717948717942</v>
      </c>
      <c r="Q1352" t="s">
        <v>8321</v>
      </c>
      <c r="R135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1">
        <v>20000</v>
      </c>
      <c r="E1353" s="11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11">
        <f t="shared" si="85"/>
        <v>168.77500000000001</v>
      </c>
      <c r="Q1353" t="s">
        <v>8321</v>
      </c>
      <c r="R1353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1">
        <v>10000</v>
      </c>
      <c r="E1354" s="11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11">
        <f t="shared" si="85"/>
        <v>59.973568281938327</v>
      </c>
      <c r="Q1354" t="s">
        <v>8321</v>
      </c>
      <c r="R1354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1">
        <v>1000</v>
      </c>
      <c r="E1355" s="11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11">
        <f t="shared" si="85"/>
        <v>31.80952380952381</v>
      </c>
      <c r="Q1355" t="s">
        <v>8321</v>
      </c>
      <c r="R1355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1">
        <v>1200</v>
      </c>
      <c r="E1356" s="11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11">
        <f t="shared" si="85"/>
        <v>24.421875</v>
      </c>
      <c r="Q1356" t="s">
        <v>8321</v>
      </c>
      <c r="R1356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1">
        <v>2500</v>
      </c>
      <c r="E1357" s="11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11">
        <f t="shared" si="85"/>
        <v>25.347107438016529</v>
      </c>
      <c r="Q1357" t="s">
        <v>8321</v>
      </c>
      <c r="R1357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1">
        <v>3400</v>
      </c>
      <c r="E1358" s="11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11">
        <f t="shared" si="85"/>
        <v>71.443218390804603</v>
      </c>
      <c r="Q1358" t="s">
        <v>8321</v>
      </c>
      <c r="R135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1">
        <v>2000</v>
      </c>
      <c r="E1359" s="11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11">
        <f t="shared" si="85"/>
        <v>38.553846153846152</v>
      </c>
      <c r="Q1359" t="s">
        <v>8321</v>
      </c>
      <c r="R1359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1">
        <v>3000</v>
      </c>
      <c r="E1360" s="11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11">
        <f t="shared" si="85"/>
        <v>68.367346938775512</v>
      </c>
      <c r="Q1360" t="s">
        <v>8321</v>
      </c>
      <c r="R1360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1">
        <v>660</v>
      </c>
      <c r="E1361" s="1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11">
        <f t="shared" si="85"/>
        <v>40.210526315789473</v>
      </c>
      <c r="Q1361" t="s">
        <v>8321</v>
      </c>
      <c r="R1361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1">
        <v>1500</v>
      </c>
      <c r="E1362" s="11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11">
        <f t="shared" si="85"/>
        <v>32.074074074074076</v>
      </c>
      <c r="Q1362" t="s">
        <v>8321</v>
      </c>
      <c r="R136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1">
        <v>6000</v>
      </c>
      <c r="E1363" s="11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11">
        <f t="shared" si="85"/>
        <v>28.632575757575758</v>
      </c>
      <c r="Q1363" t="s">
        <v>8321</v>
      </c>
      <c r="R1363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1">
        <v>1000</v>
      </c>
      <c r="E1364" s="11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11">
        <f t="shared" si="85"/>
        <v>43.64</v>
      </c>
      <c r="Q1364" t="s">
        <v>8321</v>
      </c>
      <c r="R1364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1">
        <v>200</v>
      </c>
      <c r="E1365" s="11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11">
        <f t="shared" si="85"/>
        <v>40</v>
      </c>
      <c r="Q1365" t="s">
        <v>8321</v>
      </c>
      <c r="R1365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1">
        <v>42000</v>
      </c>
      <c r="E1366" s="11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11">
        <f t="shared" si="85"/>
        <v>346.04166666666669</v>
      </c>
      <c r="Q1366" t="s">
        <v>8324</v>
      </c>
      <c r="R1366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1">
        <v>7500</v>
      </c>
      <c r="E1367" s="11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11">
        <f t="shared" si="85"/>
        <v>81.739130434782609</v>
      </c>
      <c r="Q1367" t="s">
        <v>8324</v>
      </c>
      <c r="R1367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1">
        <v>7500</v>
      </c>
      <c r="E1368" s="11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11">
        <f t="shared" si="85"/>
        <v>64.535306122448986</v>
      </c>
      <c r="Q1368" t="s">
        <v>8324</v>
      </c>
      <c r="R136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1">
        <v>5000</v>
      </c>
      <c r="E1369" s="11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11">
        <f t="shared" si="85"/>
        <v>63.477777777777774</v>
      </c>
      <c r="Q1369" t="s">
        <v>8324</v>
      </c>
      <c r="R1369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1">
        <v>5000</v>
      </c>
      <c r="E1370" s="11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11">
        <f t="shared" si="85"/>
        <v>63.620689655172413</v>
      </c>
      <c r="Q1370" t="s">
        <v>8324</v>
      </c>
      <c r="R1370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1">
        <v>32360</v>
      </c>
      <c r="E1371" s="1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11">
        <f t="shared" si="85"/>
        <v>83.967068965517228</v>
      </c>
      <c r="Q1371" t="s">
        <v>8324</v>
      </c>
      <c r="R1371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1">
        <v>1500</v>
      </c>
      <c r="E1372" s="11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11">
        <f t="shared" si="85"/>
        <v>77.75</v>
      </c>
      <c r="Q1372" t="s">
        <v>8324</v>
      </c>
      <c r="R137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1">
        <v>6999</v>
      </c>
      <c r="E1373" s="11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11">
        <f t="shared" si="85"/>
        <v>107.07142857142857</v>
      </c>
      <c r="Q1373" t="s">
        <v>8324</v>
      </c>
      <c r="R1373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1">
        <v>500</v>
      </c>
      <c r="E1374" s="11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11">
        <f t="shared" si="85"/>
        <v>38.75</v>
      </c>
      <c r="Q1374" t="s">
        <v>8324</v>
      </c>
      <c r="R1374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1">
        <v>10000</v>
      </c>
      <c r="E1375" s="11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11">
        <f t="shared" si="85"/>
        <v>201.94230769230768</v>
      </c>
      <c r="Q1375" t="s">
        <v>8324</v>
      </c>
      <c r="R1375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1">
        <v>1500</v>
      </c>
      <c r="E1376" s="11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11">
        <f t="shared" si="85"/>
        <v>43.060606060606062</v>
      </c>
      <c r="Q1376" t="s">
        <v>8324</v>
      </c>
      <c r="R1376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1">
        <v>4000</v>
      </c>
      <c r="E1377" s="11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11">
        <f t="shared" si="85"/>
        <v>62.871559633027523</v>
      </c>
      <c r="Q1377" t="s">
        <v>8324</v>
      </c>
      <c r="R1377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1">
        <v>3700</v>
      </c>
      <c r="E1378" s="11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11">
        <f t="shared" si="85"/>
        <v>55.607142857142854</v>
      </c>
      <c r="Q1378" t="s">
        <v>8324</v>
      </c>
      <c r="R137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1">
        <v>1300</v>
      </c>
      <c r="E1379" s="11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11">
        <f t="shared" si="85"/>
        <v>48.70967741935484</v>
      </c>
      <c r="Q1379" t="s">
        <v>8324</v>
      </c>
      <c r="R1379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1">
        <v>2000</v>
      </c>
      <c r="E1380" s="11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11">
        <f t="shared" si="85"/>
        <v>30.578947368421051</v>
      </c>
      <c r="Q1380" t="s">
        <v>8324</v>
      </c>
      <c r="R1380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1">
        <v>10000</v>
      </c>
      <c r="E1381" s="1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11">
        <f t="shared" si="85"/>
        <v>73.907284768211923</v>
      </c>
      <c r="Q1381" t="s">
        <v>8324</v>
      </c>
      <c r="R1381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1">
        <v>25</v>
      </c>
      <c r="E1382" s="11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11">
        <f t="shared" si="85"/>
        <v>21.2</v>
      </c>
      <c r="Q1382" t="s">
        <v>8324</v>
      </c>
      <c r="R138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1">
        <v>5000</v>
      </c>
      <c r="E1383" s="11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11">
        <f t="shared" si="85"/>
        <v>73.356164383561648</v>
      </c>
      <c r="Q1383" t="s">
        <v>8324</v>
      </c>
      <c r="R1383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1">
        <v>8000</v>
      </c>
      <c r="E1384" s="11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11">
        <f t="shared" si="85"/>
        <v>56.412162162162161</v>
      </c>
      <c r="Q1384" t="s">
        <v>8324</v>
      </c>
      <c r="R1384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1">
        <v>2200</v>
      </c>
      <c r="E1385" s="11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11">
        <f t="shared" si="85"/>
        <v>50.247311827956992</v>
      </c>
      <c r="Q1385" t="s">
        <v>8324</v>
      </c>
      <c r="R1385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1">
        <v>3500</v>
      </c>
      <c r="E1386" s="11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11">
        <f t="shared" si="85"/>
        <v>68.936507936507937</v>
      </c>
      <c r="Q1386" t="s">
        <v>8324</v>
      </c>
      <c r="R1386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1">
        <v>8000</v>
      </c>
      <c r="E1387" s="11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11">
        <f t="shared" si="85"/>
        <v>65.914104477611943</v>
      </c>
      <c r="Q1387" t="s">
        <v>8324</v>
      </c>
      <c r="R1387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1">
        <v>400</v>
      </c>
      <c r="E1388" s="11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11">
        <f t="shared" si="85"/>
        <v>62.5</v>
      </c>
      <c r="Q1388" t="s">
        <v>8324</v>
      </c>
      <c r="R138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1">
        <v>4000</v>
      </c>
      <c r="E1389" s="11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11">
        <f t="shared" si="85"/>
        <v>70.064102564102569</v>
      </c>
      <c r="Q1389" t="s">
        <v>8324</v>
      </c>
      <c r="R1389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1">
        <v>5000</v>
      </c>
      <c r="E1390" s="11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11">
        <f t="shared" si="85"/>
        <v>60.181874999999998</v>
      </c>
      <c r="Q1390" t="s">
        <v>8324</v>
      </c>
      <c r="R1390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1">
        <v>500</v>
      </c>
      <c r="E1391" s="1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11">
        <f t="shared" si="85"/>
        <v>21.382352941176471</v>
      </c>
      <c r="Q1391" t="s">
        <v>8324</v>
      </c>
      <c r="R1391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1">
        <v>2800</v>
      </c>
      <c r="E1392" s="11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11">
        <f t="shared" si="85"/>
        <v>160.78947368421052</v>
      </c>
      <c r="Q1392" t="s">
        <v>8324</v>
      </c>
      <c r="R139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1">
        <v>500</v>
      </c>
      <c r="E1393" s="11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11">
        <f t="shared" si="85"/>
        <v>42.384615384615387</v>
      </c>
      <c r="Q1393" t="s">
        <v>8324</v>
      </c>
      <c r="R1393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1">
        <v>2500</v>
      </c>
      <c r="E1394" s="11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11">
        <f t="shared" si="85"/>
        <v>27.317307692307693</v>
      </c>
      <c r="Q1394" t="s">
        <v>8324</v>
      </c>
      <c r="R1394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1">
        <v>10000</v>
      </c>
      <c r="E1395" s="11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11">
        <f t="shared" si="85"/>
        <v>196.82692307692307</v>
      </c>
      <c r="Q1395" t="s">
        <v>8324</v>
      </c>
      <c r="R1395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1">
        <v>750</v>
      </c>
      <c r="E1396" s="11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11">
        <f t="shared" si="85"/>
        <v>53.882352941176471</v>
      </c>
      <c r="Q1396" t="s">
        <v>8324</v>
      </c>
      <c r="R1396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1">
        <v>3500</v>
      </c>
      <c r="E1397" s="11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11">
        <f t="shared" si="85"/>
        <v>47.756097560975611</v>
      </c>
      <c r="Q1397" t="s">
        <v>8324</v>
      </c>
      <c r="R1397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1">
        <v>6000</v>
      </c>
      <c r="E1398" s="11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11">
        <f t="shared" si="85"/>
        <v>88.191780821917803</v>
      </c>
      <c r="Q1398" t="s">
        <v>8324</v>
      </c>
      <c r="R139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1">
        <v>10000</v>
      </c>
      <c r="E1399" s="11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11">
        <f t="shared" si="85"/>
        <v>72.056962025316452</v>
      </c>
      <c r="Q1399" t="s">
        <v>8324</v>
      </c>
      <c r="R1399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1">
        <v>4400</v>
      </c>
      <c r="E1400" s="11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11">
        <f t="shared" si="85"/>
        <v>74.246153846153845</v>
      </c>
      <c r="Q1400" t="s">
        <v>8324</v>
      </c>
      <c r="R1400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1">
        <v>9000</v>
      </c>
      <c r="E1401" s="1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11">
        <f t="shared" si="85"/>
        <v>61.701086956521742</v>
      </c>
      <c r="Q1401" t="s">
        <v>8324</v>
      </c>
      <c r="R1401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1">
        <v>350</v>
      </c>
      <c r="E1402" s="11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11">
        <f t="shared" si="85"/>
        <v>17.235294117647058</v>
      </c>
      <c r="Q1402" t="s">
        <v>8324</v>
      </c>
      <c r="R140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1">
        <v>2500</v>
      </c>
      <c r="E1403" s="11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11">
        <f t="shared" si="85"/>
        <v>51.720833333333331</v>
      </c>
      <c r="Q1403" t="s">
        <v>8324</v>
      </c>
      <c r="R1403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1">
        <v>2500</v>
      </c>
      <c r="E1404" s="11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11">
        <f t="shared" si="85"/>
        <v>24.150442477876105</v>
      </c>
      <c r="Q1404" t="s">
        <v>8324</v>
      </c>
      <c r="R1404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1">
        <v>4000</v>
      </c>
      <c r="E1405" s="11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11">
        <f t="shared" si="85"/>
        <v>62.166666666666664</v>
      </c>
      <c r="Q1405" t="s">
        <v>8324</v>
      </c>
      <c r="R1405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1">
        <v>14500</v>
      </c>
      <c r="E1406" s="11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11">
        <f t="shared" si="85"/>
        <v>48.2</v>
      </c>
      <c r="Q1406" t="s">
        <v>8321</v>
      </c>
      <c r="R1406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1">
        <v>25000</v>
      </c>
      <c r="E1407" s="11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11">
        <f t="shared" si="85"/>
        <v>6.1764705882352944</v>
      </c>
      <c r="Q1407" t="s">
        <v>8321</v>
      </c>
      <c r="R1407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1">
        <v>12000</v>
      </c>
      <c r="E1408" s="11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11">
        <f t="shared" si="85"/>
        <v>5</v>
      </c>
      <c r="Q1408" t="s">
        <v>8321</v>
      </c>
      <c r="R140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1">
        <v>3000</v>
      </c>
      <c r="E1409" s="11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11">
        <f t="shared" si="85"/>
        <v>7.5</v>
      </c>
      <c r="Q1409" t="s">
        <v>8321</v>
      </c>
      <c r="R1409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1">
        <v>1000</v>
      </c>
      <c r="E1410" s="11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11">
        <f t="shared" si="85"/>
        <v>12</v>
      </c>
      <c r="Q1410" t="s">
        <v>8321</v>
      </c>
      <c r="R1410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1">
        <v>4000</v>
      </c>
      <c r="E1411" s="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11">
        <f t="shared" ref="P1411:P1474" si="89">IFERROR(E1411/L1411,0)</f>
        <v>0</v>
      </c>
      <c r="Q1411" t="s">
        <v>8321</v>
      </c>
      <c r="R1411" t="s">
        <v>8340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1">
        <v>6000</v>
      </c>
      <c r="E1412" s="11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11">
        <f t="shared" si="89"/>
        <v>1</v>
      </c>
      <c r="Q1412" t="s">
        <v>8321</v>
      </c>
      <c r="R141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1">
        <v>3000</v>
      </c>
      <c r="E1413" s="11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11">
        <f t="shared" si="89"/>
        <v>2.3333333333333335</v>
      </c>
      <c r="Q1413" t="s">
        <v>8321</v>
      </c>
      <c r="R1413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1">
        <v>7000</v>
      </c>
      <c r="E1414" s="11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11">
        <f t="shared" si="89"/>
        <v>24.615384615384617</v>
      </c>
      <c r="Q1414" t="s">
        <v>8321</v>
      </c>
      <c r="R1414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1">
        <v>2000</v>
      </c>
      <c r="E1415" s="11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11">
        <f t="shared" si="89"/>
        <v>100</v>
      </c>
      <c r="Q1415" t="s">
        <v>8321</v>
      </c>
      <c r="R1415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1">
        <v>500</v>
      </c>
      <c r="E1416" s="11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11">
        <f t="shared" si="89"/>
        <v>1</v>
      </c>
      <c r="Q1416" t="s">
        <v>8321</v>
      </c>
      <c r="R1416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1">
        <v>4400</v>
      </c>
      <c r="E1417" s="11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11">
        <f t="shared" si="89"/>
        <v>88.888888888888886</v>
      </c>
      <c r="Q1417" t="s">
        <v>8321</v>
      </c>
      <c r="R1417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1">
        <v>50000</v>
      </c>
      <c r="E1418" s="11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1">
        <f t="shared" si="89"/>
        <v>0</v>
      </c>
      <c r="Q1418" t="s">
        <v>8321</v>
      </c>
      <c r="R141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1">
        <v>4500</v>
      </c>
      <c r="E1419" s="11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11">
        <f t="shared" si="89"/>
        <v>27.5</v>
      </c>
      <c r="Q1419" t="s">
        <v>8321</v>
      </c>
      <c r="R1419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1">
        <v>3000</v>
      </c>
      <c r="E1420" s="11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11">
        <f t="shared" si="89"/>
        <v>6</v>
      </c>
      <c r="Q1420" t="s">
        <v>8321</v>
      </c>
      <c r="R1420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1">
        <v>6300</v>
      </c>
      <c r="E1421" s="1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11">
        <f t="shared" si="89"/>
        <v>44.5</v>
      </c>
      <c r="Q1421" t="s">
        <v>8321</v>
      </c>
      <c r="R1421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1">
        <v>110</v>
      </c>
      <c r="E1422" s="11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11">
        <f t="shared" si="89"/>
        <v>1</v>
      </c>
      <c r="Q1422" t="s">
        <v>8321</v>
      </c>
      <c r="R142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1">
        <v>200000</v>
      </c>
      <c r="E1423" s="11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11">
        <f t="shared" si="89"/>
        <v>100</v>
      </c>
      <c r="Q1423" t="s">
        <v>8321</v>
      </c>
      <c r="R1423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1">
        <v>25000</v>
      </c>
      <c r="E1424" s="11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11">
        <f t="shared" si="89"/>
        <v>13</v>
      </c>
      <c r="Q1424" t="s">
        <v>8321</v>
      </c>
      <c r="R1424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1">
        <v>30000</v>
      </c>
      <c r="E1425" s="11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11">
        <f t="shared" si="89"/>
        <v>100</v>
      </c>
      <c r="Q1425" t="s">
        <v>8321</v>
      </c>
      <c r="R1425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1">
        <v>7500</v>
      </c>
      <c r="E1426" s="11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11">
        <f t="shared" si="89"/>
        <v>109.07142857142857</v>
      </c>
      <c r="Q1426" t="s">
        <v>8321</v>
      </c>
      <c r="R1426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1">
        <v>13000</v>
      </c>
      <c r="E1427" s="11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1">
        <f t="shared" si="89"/>
        <v>0</v>
      </c>
      <c r="Q1427" t="s">
        <v>8321</v>
      </c>
      <c r="R1427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1">
        <v>1000</v>
      </c>
      <c r="E1428" s="11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1">
        <f t="shared" si="89"/>
        <v>0</v>
      </c>
      <c r="Q1428" t="s">
        <v>8321</v>
      </c>
      <c r="R142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1">
        <v>5000</v>
      </c>
      <c r="E1429" s="11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11">
        <f t="shared" si="89"/>
        <v>104.75</v>
      </c>
      <c r="Q1429" t="s">
        <v>8321</v>
      </c>
      <c r="R1429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1">
        <v>1000</v>
      </c>
      <c r="E1430" s="11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11">
        <f t="shared" si="89"/>
        <v>15</v>
      </c>
      <c r="Q1430" t="s">
        <v>8321</v>
      </c>
      <c r="R1430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1">
        <v>10000</v>
      </c>
      <c r="E1431" s="1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1">
        <f t="shared" si="89"/>
        <v>0</v>
      </c>
      <c r="Q1431" t="s">
        <v>8321</v>
      </c>
      <c r="R1431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1">
        <v>5000</v>
      </c>
      <c r="E1432" s="11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11">
        <f t="shared" si="89"/>
        <v>80.599999999999994</v>
      </c>
      <c r="Q1432" t="s">
        <v>8321</v>
      </c>
      <c r="R143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1">
        <v>17000</v>
      </c>
      <c r="E1433" s="11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11">
        <f t="shared" si="89"/>
        <v>115.55319148936171</v>
      </c>
      <c r="Q1433" t="s">
        <v>8321</v>
      </c>
      <c r="R1433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1">
        <v>40000</v>
      </c>
      <c r="E1434" s="11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1">
        <f t="shared" si="89"/>
        <v>0</v>
      </c>
      <c r="Q1434" t="s">
        <v>8321</v>
      </c>
      <c r="R1434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1">
        <v>12000</v>
      </c>
      <c r="E1435" s="11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11">
        <f t="shared" si="89"/>
        <v>80.5</v>
      </c>
      <c r="Q1435" t="s">
        <v>8321</v>
      </c>
      <c r="R1435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1">
        <v>82000</v>
      </c>
      <c r="E1436" s="11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11">
        <f t="shared" si="89"/>
        <v>744.5454545454545</v>
      </c>
      <c r="Q1436" t="s">
        <v>8321</v>
      </c>
      <c r="R1436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1">
        <v>15000</v>
      </c>
      <c r="E1437" s="11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11">
        <f t="shared" si="89"/>
        <v>7.5</v>
      </c>
      <c r="Q1437" t="s">
        <v>8321</v>
      </c>
      <c r="R1437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1">
        <v>10000</v>
      </c>
      <c r="E1438" s="11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11">
        <f t="shared" si="89"/>
        <v>38.5</v>
      </c>
      <c r="Q1438" t="s">
        <v>8321</v>
      </c>
      <c r="R143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1">
        <v>3000</v>
      </c>
      <c r="E1439" s="11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11">
        <f t="shared" si="89"/>
        <v>36.68181818181818</v>
      </c>
      <c r="Q1439" t="s">
        <v>8321</v>
      </c>
      <c r="R1439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1">
        <v>20000</v>
      </c>
      <c r="E1440" s="11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11">
        <f t="shared" si="89"/>
        <v>75</v>
      </c>
      <c r="Q1440" t="s">
        <v>8321</v>
      </c>
      <c r="R1440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1">
        <v>2725</v>
      </c>
      <c r="E1441" s="1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11">
        <f t="shared" si="89"/>
        <v>30</v>
      </c>
      <c r="Q1441" t="s">
        <v>8321</v>
      </c>
      <c r="R1441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1">
        <v>13000</v>
      </c>
      <c r="E1442" s="11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11">
        <f t="shared" si="89"/>
        <v>1</v>
      </c>
      <c r="Q1442" t="s">
        <v>8321</v>
      </c>
      <c r="R144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1">
        <v>180000</v>
      </c>
      <c r="E1443" s="11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11">
        <f t="shared" si="89"/>
        <v>673.33333333333337</v>
      </c>
      <c r="Q1443" t="s">
        <v>8321</v>
      </c>
      <c r="R1443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1">
        <v>1500</v>
      </c>
      <c r="E1444" s="11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1">
        <f t="shared" si="89"/>
        <v>0</v>
      </c>
      <c r="Q1444" t="s">
        <v>8321</v>
      </c>
      <c r="R1444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1">
        <v>13000</v>
      </c>
      <c r="E1445" s="11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1">
        <f t="shared" si="89"/>
        <v>0</v>
      </c>
      <c r="Q1445" t="s">
        <v>8321</v>
      </c>
      <c r="R1445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1">
        <v>4950</v>
      </c>
      <c r="E1446" s="11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1">
        <f t="shared" si="89"/>
        <v>0</v>
      </c>
      <c r="Q1446" t="s">
        <v>8321</v>
      </c>
      <c r="R1446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1">
        <v>130000</v>
      </c>
      <c r="E1447" s="11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1">
        <f t="shared" si="89"/>
        <v>0</v>
      </c>
      <c r="Q1447" t="s">
        <v>8321</v>
      </c>
      <c r="R1447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1">
        <v>900</v>
      </c>
      <c r="E1448" s="11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1">
        <f t="shared" si="89"/>
        <v>0</v>
      </c>
      <c r="Q1448" t="s">
        <v>8321</v>
      </c>
      <c r="R144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1">
        <v>500000</v>
      </c>
      <c r="E1449" s="11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11">
        <f t="shared" si="89"/>
        <v>25</v>
      </c>
      <c r="Q1449" t="s">
        <v>8321</v>
      </c>
      <c r="R1449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1">
        <v>200000</v>
      </c>
      <c r="E1450" s="11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1">
        <f t="shared" si="89"/>
        <v>0</v>
      </c>
      <c r="Q1450" t="s">
        <v>8321</v>
      </c>
      <c r="R1450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1">
        <v>8888</v>
      </c>
      <c r="E1451" s="1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1">
        <f t="shared" si="89"/>
        <v>0</v>
      </c>
      <c r="Q1451" t="s">
        <v>8321</v>
      </c>
      <c r="R1451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1">
        <v>100000</v>
      </c>
      <c r="E1452" s="11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11">
        <f t="shared" si="89"/>
        <v>1</v>
      </c>
      <c r="Q1452" t="s">
        <v>8321</v>
      </c>
      <c r="R145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1">
        <v>18950</v>
      </c>
      <c r="E1453" s="11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11">
        <f t="shared" si="89"/>
        <v>1</v>
      </c>
      <c r="Q1453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1">
        <v>14000</v>
      </c>
      <c r="E1454" s="11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1">
        <f t="shared" si="89"/>
        <v>0</v>
      </c>
      <c r="Q1454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1">
        <v>25000</v>
      </c>
      <c r="E1455" s="11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1">
        <f t="shared" si="89"/>
        <v>0</v>
      </c>
      <c r="Q1455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1">
        <v>1750</v>
      </c>
      <c r="E1456" s="11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11">
        <f t="shared" si="89"/>
        <v>15</v>
      </c>
      <c r="Q1456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1">
        <v>15000</v>
      </c>
      <c r="E1457" s="11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11">
        <f t="shared" si="89"/>
        <v>225</v>
      </c>
      <c r="Q1457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1">
        <v>5000</v>
      </c>
      <c r="E1458" s="11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11">
        <f t="shared" si="89"/>
        <v>48.333333333333336</v>
      </c>
      <c r="Q145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1">
        <v>6000</v>
      </c>
      <c r="E1459" s="11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1">
        <f t="shared" si="89"/>
        <v>0</v>
      </c>
      <c r="Q1459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1">
        <v>5000</v>
      </c>
      <c r="E1460" s="11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1">
        <f t="shared" si="89"/>
        <v>0</v>
      </c>
      <c r="Q1460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1">
        <v>37000</v>
      </c>
      <c r="E1461" s="1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1">
        <f t="shared" si="89"/>
        <v>0</v>
      </c>
      <c r="Q1461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1">
        <v>25000000</v>
      </c>
      <c r="E1462" s="11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1">
        <f t="shared" si="89"/>
        <v>0</v>
      </c>
      <c r="Q1462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1">
        <v>15000</v>
      </c>
      <c r="E1463" s="11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11">
        <f t="shared" si="89"/>
        <v>44.66673529411765</v>
      </c>
      <c r="Q1463" t="s">
        <v>8321</v>
      </c>
      <c r="R1463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1">
        <v>4000</v>
      </c>
      <c r="E1464" s="11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11">
        <f t="shared" si="89"/>
        <v>28.937999999999999</v>
      </c>
      <c r="Q1464" t="s">
        <v>8321</v>
      </c>
      <c r="R1464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1">
        <v>600</v>
      </c>
      <c r="E1465" s="11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11">
        <f t="shared" si="89"/>
        <v>35.44</v>
      </c>
      <c r="Q1465" t="s">
        <v>8321</v>
      </c>
      <c r="R1465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1">
        <v>5000</v>
      </c>
      <c r="E1466" s="11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11">
        <f t="shared" si="89"/>
        <v>34.871794871794869</v>
      </c>
      <c r="Q1466" t="s">
        <v>8321</v>
      </c>
      <c r="R1466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1">
        <v>30000</v>
      </c>
      <c r="E1467" s="11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11">
        <f t="shared" si="89"/>
        <v>52.622732513451197</v>
      </c>
      <c r="Q1467" t="s">
        <v>8321</v>
      </c>
      <c r="R1467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1">
        <v>16000</v>
      </c>
      <c r="E1468" s="11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11">
        <f t="shared" si="89"/>
        <v>69.598266129032254</v>
      </c>
      <c r="Q1468" t="s">
        <v>8321</v>
      </c>
      <c r="R146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1">
        <v>40000</v>
      </c>
      <c r="E1469" s="11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11">
        <f t="shared" si="89"/>
        <v>76.72</v>
      </c>
      <c r="Q1469" t="s">
        <v>8321</v>
      </c>
      <c r="R1469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1">
        <v>9500</v>
      </c>
      <c r="E1470" s="11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11">
        <f t="shared" si="89"/>
        <v>33.191126279863482</v>
      </c>
      <c r="Q1470" t="s">
        <v>8321</v>
      </c>
      <c r="R1470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1">
        <v>44250</v>
      </c>
      <c r="E1471" s="1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11">
        <f t="shared" si="89"/>
        <v>149.46417445482865</v>
      </c>
      <c r="Q1471" t="s">
        <v>8321</v>
      </c>
      <c r="R1471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1">
        <v>1500</v>
      </c>
      <c r="E1472" s="11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11">
        <f t="shared" si="89"/>
        <v>23.172839506172838</v>
      </c>
      <c r="Q1472" t="s">
        <v>8321</v>
      </c>
      <c r="R147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1">
        <v>32000</v>
      </c>
      <c r="E1473" s="11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11">
        <f t="shared" si="89"/>
        <v>96.877551020408163</v>
      </c>
      <c r="Q1473" t="s">
        <v>8321</v>
      </c>
      <c r="R1473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1">
        <v>25000</v>
      </c>
      <c r="E1474" s="11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11">
        <f t="shared" si="89"/>
        <v>103.20238095238095</v>
      </c>
      <c r="Q1474" t="s">
        <v>8321</v>
      </c>
      <c r="R1474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1">
        <v>1500</v>
      </c>
      <c r="E1475" s="11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11">
        <f t="shared" ref="P1475:P1538" si="93">IFERROR(E1475/L1475,0)</f>
        <v>38.462553191489363</v>
      </c>
      <c r="Q1475" t="s">
        <v>8321</v>
      </c>
      <c r="R1475" t="s">
        <v>8341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1">
        <v>3000</v>
      </c>
      <c r="E1476" s="11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11">
        <f t="shared" si="93"/>
        <v>44.315789473684212</v>
      </c>
      <c r="Q1476" t="s">
        <v>8321</v>
      </c>
      <c r="R1476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1">
        <v>15000</v>
      </c>
      <c r="E1477" s="11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11">
        <f t="shared" si="93"/>
        <v>64.173356009070289</v>
      </c>
      <c r="Q1477" t="s">
        <v>8321</v>
      </c>
      <c r="R1477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1">
        <v>6000</v>
      </c>
      <c r="E1478" s="11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11">
        <f t="shared" si="93"/>
        <v>43.333275109170302</v>
      </c>
      <c r="Q1478" t="s">
        <v>8321</v>
      </c>
      <c r="R147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1">
        <v>30000</v>
      </c>
      <c r="E1479" s="11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11">
        <f t="shared" si="93"/>
        <v>90.495934959349597</v>
      </c>
      <c r="Q1479" t="s">
        <v>8321</v>
      </c>
      <c r="R1479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1">
        <v>50000</v>
      </c>
      <c r="E1480" s="11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11">
        <f t="shared" si="93"/>
        <v>29.187190495010373</v>
      </c>
      <c r="Q1480" t="s">
        <v>8321</v>
      </c>
      <c r="R1480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1">
        <v>1600</v>
      </c>
      <c r="E1481" s="1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11">
        <f t="shared" si="93"/>
        <v>30.95774647887324</v>
      </c>
      <c r="Q1481" t="s">
        <v>8321</v>
      </c>
      <c r="R1481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1">
        <v>50000</v>
      </c>
      <c r="E1482" s="11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11">
        <f t="shared" si="93"/>
        <v>92.157795275590544</v>
      </c>
      <c r="Q1482" t="s">
        <v>8321</v>
      </c>
      <c r="R148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1">
        <v>5000</v>
      </c>
      <c r="E1483" s="11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11">
        <f t="shared" si="93"/>
        <v>17.5</v>
      </c>
      <c r="Q1483" t="s">
        <v>8321</v>
      </c>
      <c r="R1483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1">
        <v>5000</v>
      </c>
      <c r="E1484" s="11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11">
        <f t="shared" si="93"/>
        <v>5</v>
      </c>
      <c r="Q1484" t="s">
        <v>8321</v>
      </c>
      <c r="R1484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1">
        <v>7000</v>
      </c>
      <c r="E1485" s="11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11">
        <f t="shared" si="93"/>
        <v>25</v>
      </c>
      <c r="Q1485" t="s">
        <v>8321</v>
      </c>
      <c r="R1485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1">
        <v>2000</v>
      </c>
      <c r="E1486" s="11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1">
        <f t="shared" si="93"/>
        <v>0</v>
      </c>
      <c r="Q1486" t="s">
        <v>8321</v>
      </c>
      <c r="R1486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1">
        <v>6700</v>
      </c>
      <c r="E1487" s="11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11">
        <f t="shared" si="93"/>
        <v>50</v>
      </c>
      <c r="Q1487" t="s">
        <v>8321</v>
      </c>
      <c r="R1487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1">
        <v>20000</v>
      </c>
      <c r="E1488" s="11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11">
        <f t="shared" si="93"/>
        <v>16</v>
      </c>
      <c r="Q1488" t="s">
        <v>8321</v>
      </c>
      <c r="R148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1">
        <v>10000</v>
      </c>
      <c r="E1489" s="11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1">
        <f t="shared" si="93"/>
        <v>0</v>
      </c>
      <c r="Q1489" t="s">
        <v>8321</v>
      </c>
      <c r="R1489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1">
        <v>15000</v>
      </c>
      <c r="E1490" s="11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11">
        <f t="shared" si="93"/>
        <v>60</v>
      </c>
      <c r="Q1490" t="s">
        <v>8321</v>
      </c>
      <c r="R1490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1">
        <v>5000</v>
      </c>
      <c r="E1491" s="1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1">
        <f t="shared" si="93"/>
        <v>0</v>
      </c>
      <c r="Q1491" t="s">
        <v>8321</v>
      </c>
      <c r="R1491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1">
        <v>2900</v>
      </c>
      <c r="E1492" s="11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11">
        <f t="shared" si="93"/>
        <v>47.10526315789474</v>
      </c>
      <c r="Q1492" t="s">
        <v>8321</v>
      </c>
      <c r="R149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1">
        <v>1200</v>
      </c>
      <c r="E1493" s="11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11">
        <f t="shared" si="93"/>
        <v>100</v>
      </c>
      <c r="Q1493" t="s">
        <v>8321</v>
      </c>
      <c r="R1493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1">
        <v>4000</v>
      </c>
      <c r="E1494" s="11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11">
        <f t="shared" si="93"/>
        <v>15</v>
      </c>
      <c r="Q1494" t="s">
        <v>8321</v>
      </c>
      <c r="R1494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1">
        <v>2400</v>
      </c>
      <c r="E1495" s="11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1">
        <f t="shared" si="93"/>
        <v>0</v>
      </c>
      <c r="Q1495" t="s">
        <v>8321</v>
      </c>
      <c r="R1495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1">
        <v>5000</v>
      </c>
      <c r="E1496" s="11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11">
        <f t="shared" si="93"/>
        <v>40.454545454545453</v>
      </c>
      <c r="Q1496" t="s">
        <v>8321</v>
      </c>
      <c r="R1496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1">
        <v>2000</v>
      </c>
      <c r="E1497" s="11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1">
        <f t="shared" si="93"/>
        <v>0</v>
      </c>
      <c r="Q1497" t="s">
        <v>8321</v>
      </c>
      <c r="R1497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1">
        <v>1500</v>
      </c>
      <c r="E1498" s="11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1">
        <f t="shared" si="93"/>
        <v>0</v>
      </c>
      <c r="Q1498" t="s">
        <v>8321</v>
      </c>
      <c r="R149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1">
        <v>15000</v>
      </c>
      <c r="E1499" s="11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11">
        <f t="shared" si="93"/>
        <v>1</v>
      </c>
      <c r="Q1499" t="s">
        <v>8321</v>
      </c>
      <c r="R1499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1">
        <v>3000</v>
      </c>
      <c r="E1500" s="11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11">
        <f t="shared" si="93"/>
        <v>19</v>
      </c>
      <c r="Q1500" t="s">
        <v>8321</v>
      </c>
      <c r="R1500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1">
        <v>2000</v>
      </c>
      <c r="E1501" s="1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11">
        <f t="shared" si="93"/>
        <v>5</v>
      </c>
      <c r="Q1501" t="s">
        <v>8321</v>
      </c>
      <c r="R1501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1">
        <v>2800</v>
      </c>
      <c r="E1502" s="11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11">
        <f t="shared" si="93"/>
        <v>46.733333333333334</v>
      </c>
      <c r="Q1502" t="s">
        <v>8321</v>
      </c>
      <c r="R150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1">
        <v>52000</v>
      </c>
      <c r="E1503" s="11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11">
        <f t="shared" si="93"/>
        <v>97.731073446327684</v>
      </c>
      <c r="Q1503" t="s">
        <v>8337</v>
      </c>
      <c r="R1503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1">
        <v>22000</v>
      </c>
      <c r="E1504" s="11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11">
        <f t="shared" si="93"/>
        <v>67.835866261398181</v>
      </c>
      <c r="Q1504" t="s">
        <v>8337</v>
      </c>
      <c r="R1504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1">
        <v>3750</v>
      </c>
      <c r="E1505" s="11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11">
        <f t="shared" si="93"/>
        <v>56.98492957746479</v>
      </c>
      <c r="Q1505" t="s">
        <v>8337</v>
      </c>
      <c r="R1505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1">
        <v>6500</v>
      </c>
      <c r="E1506" s="11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11">
        <f t="shared" si="93"/>
        <v>67.159851301115239</v>
      </c>
      <c r="Q1506" t="s">
        <v>8337</v>
      </c>
      <c r="R1506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1">
        <v>16000</v>
      </c>
      <c r="E1507" s="11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11">
        <f t="shared" si="93"/>
        <v>48.037681159420288</v>
      </c>
      <c r="Q1507" t="s">
        <v>8337</v>
      </c>
      <c r="R1507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1">
        <v>1500</v>
      </c>
      <c r="E1508" s="11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11">
        <f t="shared" si="93"/>
        <v>38.860465116279073</v>
      </c>
      <c r="Q1508" t="s">
        <v>8337</v>
      </c>
      <c r="R150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1">
        <v>1200</v>
      </c>
      <c r="E1509" s="11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11">
        <f t="shared" si="93"/>
        <v>78.181818181818187</v>
      </c>
      <c r="Q1509" t="s">
        <v>8337</v>
      </c>
      <c r="R1509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1">
        <v>18500</v>
      </c>
      <c r="E1510" s="11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11">
        <f t="shared" si="93"/>
        <v>97.113744075829388</v>
      </c>
      <c r="Q1510" t="s">
        <v>8337</v>
      </c>
      <c r="R1510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1">
        <v>17500</v>
      </c>
      <c r="E1511" s="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11">
        <f t="shared" si="93"/>
        <v>110.39397959183674</v>
      </c>
      <c r="Q1511" t="s">
        <v>8337</v>
      </c>
      <c r="R1511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1">
        <v>16000</v>
      </c>
      <c r="E1512" s="11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11">
        <f t="shared" si="93"/>
        <v>39.91506172839506</v>
      </c>
      <c r="Q1512" t="s">
        <v>8337</v>
      </c>
      <c r="R151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1">
        <v>14000</v>
      </c>
      <c r="E1513" s="11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11">
        <f t="shared" si="93"/>
        <v>75.975728155339809</v>
      </c>
      <c r="Q1513" t="s">
        <v>8337</v>
      </c>
      <c r="R1513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1">
        <v>3500</v>
      </c>
      <c r="E1514" s="11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11">
        <f t="shared" si="93"/>
        <v>58.379104477611939</v>
      </c>
      <c r="Q1514" t="s">
        <v>8337</v>
      </c>
      <c r="R1514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1">
        <v>8000</v>
      </c>
      <c r="E1515" s="11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11">
        <f t="shared" si="93"/>
        <v>55.82093023255814</v>
      </c>
      <c r="Q1515" t="s">
        <v>8337</v>
      </c>
      <c r="R1515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1">
        <v>25000</v>
      </c>
      <c r="E1516" s="11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11">
        <f t="shared" si="93"/>
        <v>151.24431818181819</v>
      </c>
      <c r="Q1516" t="s">
        <v>8337</v>
      </c>
      <c r="R1516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1">
        <v>300000</v>
      </c>
      <c r="E1517" s="11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11">
        <f t="shared" si="93"/>
        <v>849.67027027027029</v>
      </c>
      <c r="Q1517" t="s">
        <v>8337</v>
      </c>
      <c r="R1517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1">
        <v>17000</v>
      </c>
      <c r="E1518" s="11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11">
        <f t="shared" si="93"/>
        <v>159.24137931034483</v>
      </c>
      <c r="Q1518" t="s">
        <v>8337</v>
      </c>
      <c r="R151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1">
        <v>15000</v>
      </c>
      <c r="E1519" s="11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11">
        <f t="shared" si="93"/>
        <v>39.507317073170732</v>
      </c>
      <c r="Q1519" t="s">
        <v>8337</v>
      </c>
      <c r="R1519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1">
        <v>15000</v>
      </c>
      <c r="E1520" s="11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11">
        <f t="shared" si="93"/>
        <v>130.52966101694915</v>
      </c>
      <c r="Q1520" t="s">
        <v>8337</v>
      </c>
      <c r="R1520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1">
        <v>9000</v>
      </c>
      <c r="E1521" s="1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11">
        <f t="shared" si="93"/>
        <v>64.156896551724131</v>
      </c>
      <c r="Q1521" t="s">
        <v>8337</v>
      </c>
      <c r="R1521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1">
        <v>18000</v>
      </c>
      <c r="E1522" s="11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11">
        <f t="shared" si="93"/>
        <v>111.52694610778443</v>
      </c>
      <c r="Q1522" t="s">
        <v>8337</v>
      </c>
      <c r="R152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1">
        <v>37500</v>
      </c>
      <c r="E1523" s="11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11">
        <f t="shared" si="93"/>
        <v>170.44680851063831</v>
      </c>
      <c r="Q1523" t="s">
        <v>8337</v>
      </c>
      <c r="R1523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1">
        <v>43500</v>
      </c>
      <c r="E1524" s="11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11">
        <f t="shared" si="93"/>
        <v>133.7391592920354</v>
      </c>
      <c r="Q1524" t="s">
        <v>8337</v>
      </c>
      <c r="R1524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1">
        <v>18500</v>
      </c>
      <c r="E1525" s="11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11">
        <f t="shared" si="93"/>
        <v>95.834024896265561</v>
      </c>
      <c r="Q1525" t="s">
        <v>8337</v>
      </c>
      <c r="R1525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1">
        <v>3000</v>
      </c>
      <c r="E1526" s="11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11">
        <f t="shared" si="93"/>
        <v>221.78571428571428</v>
      </c>
      <c r="Q1526" t="s">
        <v>8337</v>
      </c>
      <c r="R1526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1">
        <v>2600</v>
      </c>
      <c r="E1527" s="11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11">
        <f t="shared" si="93"/>
        <v>32.315357142857138</v>
      </c>
      <c r="Q1527" t="s">
        <v>8337</v>
      </c>
      <c r="R1527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1">
        <v>23000</v>
      </c>
      <c r="E1528" s="11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11">
        <f t="shared" si="93"/>
        <v>98.839285714285708</v>
      </c>
      <c r="Q1528" t="s">
        <v>8337</v>
      </c>
      <c r="R152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1">
        <v>3500</v>
      </c>
      <c r="E1529" s="11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11">
        <f t="shared" si="93"/>
        <v>55.222142857142863</v>
      </c>
      <c r="Q1529" t="s">
        <v>8337</v>
      </c>
      <c r="R1529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1">
        <v>3000</v>
      </c>
      <c r="E1530" s="11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11">
        <f t="shared" si="93"/>
        <v>52.793750000000003</v>
      </c>
      <c r="Q1530" t="s">
        <v>8337</v>
      </c>
      <c r="R1530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1">
        <v>19000</v>
      </c>
      <c r="E1531" s="1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11">
        <f t="shared" si="93"/>
        <v>135.66666666666666</v>
      </c>
      <c r="Q1531" t="s">
        <v>8337</v>
      </c>
      <c r="R1531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1">
        <v>35000</v>
      </c>
      <c r="E1532" s="11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11">
        <f t="shared" si="93"/>
        <v>53.991990846681922</v>
      </c>
      <c r="Q1532" t="s">
        <v>8337</v>
      </c>
      <c r="R153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1">
        <v>2350</v>
      </c>
      <c r="E1533" s="11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11">
        <f t="shared" si="93"/>
        <v>56.643835616438359</v>
      </c>
      <c r="Q1533" t="s">
        <v>8337</v>
      </c>
      <c r="R1533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1">
        <v>5000</v>
      </c>
      <c r="E1534" s="11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11">
        <f t="shared" si="93"/>
        <v>82.316326530612244</v>
      </c>
      <c r="Q1534" t="s">
        <v>8337</v>
      </c>
      <c r="R1534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1">
        <v>45000</v>
      </c>
      <c r="E1535" s="11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11">
        <f t="shared" si="93"/>
        <v>88.26081081081081</v>
      </c>
      <c r="Q1535" t="s">
        <v>8337</v>
      </c>
      <c r="R1535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1">
        <v>7500</v>
      </c>
      <c r="E1536" s="11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11">
        <f t="shared" si="93"/>
        <v>84.905149051490511</v>
      </c>
      <c r="Q1536" t="s">
        <v>8337</v>
      </c>
      <c r="R1536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1">
        <v>4000</v>
      </c>
      <c r="E1537" s="11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11">
        <f t="shared" si="93"/>
        <v>48.154545454545456</v>
      </c>
      <c r="Q1537" t="s">
        <v>8337</v>
      </c>
      <c r="R1537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1">
        <v>12000</v>
      </c>
      <c r="E1538" s="11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11">
        <f t="shared" si="93"/>
        <v>66.015406593406595</v>
      </c>
      <c r="Q1538" t="s">
        <v>8337</v>
      </c>
      <c r="R1538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1">
        <v>12000</v>
      </c>
      <c r="E1539" s="11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11">
        <f t="shared" ref="P1539:P1602" si="97">IFERROR(E1539/L1539,0)</f>
        <v>96.375</v>
      </c>
      <c r="Q1539" t="s">
        <v>8337</v>
      </c>
      <c r="R1539" t="s">
        <v>8338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1">
        <v>7000</v>
      </c>
      <c r="E1540" s="11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11">
        <f t="shared" si="97"/>
        <v>156.17391304347825</v>
      </c>
      <c r="Q1540" t="s">
        <v>8337</v>
      </c>
      <c r="R1540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1">
        <v>20000</v>
      </c>
      <c r="E1541" s="1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11">
        <f t="shared" si="97"/>
        <v>95.764859154929582</v>
      </c>
      <c r="Q1541" t="s">
        <v>8337</v>
      </c>
      <c r="R1541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1">
        <v>15000</v>
      </c>
      <c r="E1542" s="11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11">
        <f t="shared" si="97"/>
        <v>180.40816326530611</v>
      </c>
      <c r="Q1542" t="s">
        <v>8337</v>
      </c>
      <c r="R154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1">
        <v>18000</v>
      </c>
      <c r="E1543" s="11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11">
        <f t="shared" si="97"/>
        <v>3</v>
      </c>
      <c r="Q1543" t="s">
        <v>8337</v>
      </c>
      <c r="R1543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1">
        <v>500</v>
      </c>
      <c r="E1544" s="11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11">
        <f t="shared" si="97"/>
        <v>20</v>
      </c>
      <c r="Q1544" t="s">
        <v>8337</v>
      </c>
      <c r="R1544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1">
        <v>2250</v>
      </c>
      <c r="E1545" s="11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11">
        <f t="shared" si="97"/>
        <v>10</v>
      </c>
      <c r="Q1545" t="s">
        <v>8337</v>
      </c>
      <c r="R1545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1">
        <v>1000</v>
      </c>
      <c r="E1546" s="11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1">
        <f t="shared" si="97"/>
        <v>0</v>
      </c>
      <c r="Q1546" t="s">
        <v>8337</v>
      </c>
      <c r="R1546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1">
        <v>3000</v>
      </c>
      <c r="E1547" s="11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11">
        <f t="shared" si="97"/>
        <v>1</v>
      </c>
      <c r="Q1547" t="s">
        <v>8337</v>
      </c>
      <c r="R1547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1">
        <v>1000</v>
      </c>
      <c r="E1548" s="11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11">
        <f t="shared" si="97"/>
        <v>26.272727272727273</v>
      </c>
      <c r="Q1548" t="s">
        <v>8337</v>
      </c>
      <c r="R154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1">
        <v>20</v>
      </c>
      <c r="E1549" s="11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1">
        <f t="shared" si="97"/>
        <v>0</v>
      </c>
      <c r="Q1549" t="s">
        <v>8337</v>
      </c>
      <c r="R1549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1">
        <v>700</v>
      </c>
      <c r="E1550" s="11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11">
        <f t="shared" si="97"/>
        <v>60</v>
      </c>
      <c r="Q1550" t="s">
        <v>8337</v>
      </c>
      <c r="R1550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1">
        <v>500</v>
      </c>
      <c r="E1551" s="1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11">
        <f t="shared" si="97"/>
        <v>28.333333333333332</v>
      </c>
      <c r="Q1551" t="s">
        <v>8337</v>
      </c>
      <c r="R1551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1">
        <v>750</v>
      </c>
      <c r="E1552" s="11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11">
        <f t="shared" si="97"/>
        <v>14.428571428571429</v>
      </c>
      <c r="Q1552" t="s">
        <v>8337</v>
      </c>
      <c r="R155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1">
        <v>3500</v>
      </c>
      <c r="E1553" s="11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1">
        <f t="shared" si="97"/>
        <v>0</v>
      </c>
      <c r="Q1553" t="s">
        <v>8337</v>
      </c>
      <c r="R1553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1">
        <v>4300</v>
      </c>
      <c r="E1554" s="11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11">
        <f t="shared" si="97"/>
        <v>132.1875</v>
      </c>
      <c r="Q1554" t="s">
        <v>8337</v>
      </c>
      <c r="R1554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1">
        <v>6000</v>
      </c>
      <c r="E1555" s="11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1">
        <f t="shared" si="97"/>
        <v>0</v>
      </c>
      <c r="Q1555" t="s">
        <v>8337</v>
      </c>
      <c r="R1555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1">
        <v>20000</v>
      </c>
      <c r="E1556" s="11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1">
        <f t="shared" si="97"/>
        <v>0</v>
      </c>
      <c r="Q1556" t="s">
        <v>8337</v>
      </c>
      <c r="R1556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1">
        <v>750</v>
      </c>
      <c r="E1557" s="11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1">
        <f t="shared" si="97"/>
        <v>0</v>
      </c>
      <c r="Q1557" t="s">
        <v>8337</v>
      </c>
      <c r="R1557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1">
        <v>1500</v>
      </c>
      <c r="E1558" s="11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11">
        <f t="shared" si="97"/>
        <v>56.416666666666664</v>
      </c>
      <c r="Q1558" t="s">
        <v>8337</v>
      </c>
      <c r="R155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1">
        <v>2500</v>
      </c>
      <c r="E1559" s="11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11">
        <f t="shared" si="97"/>
        <v>100</v>
      </c>
      <c r="Q1559" t="s">
        <v>8337</v>
      </c>
      <c r="R1559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1">
        <v>750</v>
      </c>
      <c r="E1560" s="11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11">
        <f t="shared" si="97"/>
        <v>11.666666666666666</v>
      </c>
      <c r="Q1560" t="s">
        <v>8337</v>
      </c>
      <c r="R1560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1">
        <v>15000</v>
      </c>
      <c r="E1561" s="1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11">
        <f t="shared" si="97"/>
        <v>50</v>
      </c>
      <c r="Q1561" t="s">
        <v>8337</v>
      </c>
      <c r="R1561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1">
        <v>2500</v>
      </c>
      <c r="E1562" s="11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11">
        <f t="shared" si="97"/>
        <v>23.5</v>
      </c>
      <c r="Q1562" t="s">
        <v>8337</v>
      </c>
      <c r="R156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1">
        <v>10000</v>
      </c>
      <c r="E1563" s="11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11">
        <f t="shared" si="97"/>
        <v>67</v>
      </c>
      <c r="Q1563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1">
        <v>4000</v>
      </c>
      <c r="E1564" s="11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1">
        <f t="shared" si="97"/>
        <v>0</v>
      </c>
      <c r="Q1564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1">
        <v>6000</v>
      </c>
      <c r="E1565" s="11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11">
        <f t="shared" si="97"/>
        <v>42.5</v>
      </c>
      <c r="Q1565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1">
        <v>10000</v>
      </c>
      <c r="E1566" s="11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11">
        <f t="shared" si="97"/>
        <v>10</v>
      </c>
      <c r="Q1566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1">
        <v>4000</v>
      </c>
      <c r="E1567" s="11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11">
        <f t="shared" si="97"/>
        <v>100</v>
      </c>
      <c r="Q1567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1">
        <v>30000</v>
      </c>
      <c r="E1568" s="11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11">
        <f t="shared" si="97"/>
        <v>108.05084745762711</v>
      </c>
      <c r="Q156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1">
        <v>8500</v>
      </c>
      <c r="E1569" s="11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11">
        <f t="shared" si="97"/>
        <v>26.923076923076923</v>
      </c>
      <c r="Q1569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1">
        <v>25000</v>
      </c>
      <c r="E1570" s="11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11">
        <f t="shared" si="97"/>
        <v>155</v>
      </c>
      <c r="Q1570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1">
        <v>30000</v>
      </c>
      <c r="E1571" s="1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1">
        <f t="shared" si="97"/>
        <v>0</v>
      </c>
      <c r="Q1571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1">
        <v>6000</v>
      </c>
      <c r="E1572" s="11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11">
        <f t="shared" si="97"/>
        <v>47.769230769230766</v>
      </c>
      <c r="Q1572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1">
        <v>12100</v>
      </c>
      <c r="E1573" s="11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11">
        <f t="shared" si="97"/>
        <v>20</v>
      </c>
      <c r="Q1573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1">
        <v>2500</v>
      </c>
      <c r="E1574" s="11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11">
        <f t="shared" si="97"/>
        <v>41.666666666666664</v>
      </c>
      <c r="Q1574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1">
        <v>9000</v>
      </c>
      <c r="E1575" s="11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11">
        <f t="shared" si="97"/>
        <v>74.333333333333329</v>
      </c>
      <c r="Q1575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1">
        <v>10000</v>
      </c>
      <c r="E1576" s="11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11">
        <f t="shared" si="97"/>
        <v>84.333333333333329</v>
      </c>
      <c r="Q1576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1">
        <v>10000</v>
      </c>
      <c r="E1577" s="11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11">
        <f t="shared" si="97"/>
        <v>65.457142857142856</v>
      </c>
      <c r="Q1577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1">
        <v>5000</v>
      </c>
      <c r="E1578" s="11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11">
        <f t="shared" si="97"/>
        <v>65</v>
      </c>
      <c r="Q157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1">
        <v>10000</v>
      </c>
      <c r="E1579" s="11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11">
        <f t="shared" si="97"/>
        <v>27.5</v>
      </c>
      <c r="Q1579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1">
        <v>1897</v>
      </c>
      <c r="E1580" s="11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11">
        <f t="shared" si="97"/>
        <v>51.25</v>
      </c>
      <c r="Q1580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1">
        <v>3333</v>
      </c>
      <c r="E1581" s="1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11">
        <f t="shared" si="97"/>
        <v>14</v>
      </c>
      <c r="Q1581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1">
        <v>1750</v>
      </c>
      <c r="E1582" s="11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1">
        <f t="shared" si="97"/>
        <v>0</v>
      </c>
      <c r="Q1582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1">
        <v>1000</v>
      </c>
      <c r="E1583" s="11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11">
        <f t="shared" si="97"/>
        <v>5</v>
      </c>
      <c r="Q1583" t="s">
        <v>8337</v>
      </c>
      <c r="R1583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1">
        <v>1000</v>
      </c>
      <c r="E1584" s="11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11">
        <f t="shared" si="97"/>
        <v>31</v>
      </c>
      <c r="Q1584" t="s">
        <v>8337</v>
      </c>
      <c r="R1584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1">
        <v>20000</v>
      </c>
      <c r="E1585" s="11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11">
        <f t="shared" si="97"/>
        <v>15</v>
      </c>
      <c r="Q1585" t="s">
        <v>8337</v>
      </c>
      <c r="R1585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1">
        <v>1200</v>
      </c>
      <c r="E1586" s="11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1">
        <f t="shared" si="97"/>
        <v>0</v>
      </c>
      <c r="Q1586" t="s">
        <v>8337</v>
      </c>
      <c r="R1586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1">
        <v>2000</v>
      </c>
      <c r="E1587" s="11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11">
        <f t="shared" si="97"/>
        <v>131.66666666666666</v>
      </c>
      <c r="Q1587" t="s">
        <v>8337</v>
      </c>
      <c r="R1587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1">
        <v>1500</v>
      </c>
      <c r="E1588" s="11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1">
        <f t="shared" si="97"/>
        <v>0</v>
      </c>
      <c r="Q1588" t="s">
        <v>8337</v>
      </c>
      <c r="R158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1">
        <v>7500</v>
      </c>
      <c r="E1589" s="11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11">
        <f t="shared" si="97"/>
        <v>1</v>
      </c>
      <c r="Q1589" t="s">
        <v>8337</v>
      </c>
      <c r="R1589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1">
        <v>516</v>
      </c>
      <c r="E1590" s="11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1">
        <f t="shared" si="97"/>
        <v>0</v>
      </c>
      <c r="Q1590" t="s">
        <v>8337</v>
      </c>
      <c r="R1590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1">
        <v>1200</v>
      </c>
      <c r="E1591" s="1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1">
        <f t="shared" si="97"/>
        <v>0</v>
      </c>
      <c r="Q1591" t="s">
        <v>8337</v>
      </c>
      <c r="R1591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1">
        <v>60000</v>
      </c>
      <c r="E1592" s="11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11">
        <f t="shared" si="97"/>
        <v>510</v>
      </c>
      <c r="Q1592" t="s">
        <v>8337</v>
      </c>
      <c r="R159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1">
        <v>14000</v>
      </c>
      <c r="E1593" s="11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11">
        <f t="shared" si="97"/>
        <v>44.478260869565219</v>
      </c>
      <c r="Q1593" t="s">
        <v>8337</v>
      </c>
      <c r="R1593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1">
        <v>25</v>
      </c>
      <c r="E1594" s="11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1">
        <f t="shared" si="97"/>
        <v>0</v>
      </c>
      <c r="Q1594" t="s">
        <v>8337</v>
      </c>
      <c r="R1594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1">
        <v>22000</v>
      </c>
      <c r="E1595" s="11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11">
        <f t="shared" si="97"/>
        <v>1</v>
      </c>
      <c r="Q1595" t="s">
        <v>8337</v>
      </c>
      <c r="R1595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1">
        <v>1000</v>
      </c>
      <c r="E1596" s="11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11">
        <f t="shared" si="97"/>
        <v>20.5</v>
      </c>
      <c r="Q1596" t="s">
        <v>8337</v>
      </c>
      <c r="R1596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1">
        <v>100000</v>
      </c>
      <c r="E1597" s="11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11">
        <f t="shared" si="97"/>
        <v>40</v>
      </c>
      <c r="Q1597" t="s">
        <v>8337</v>
      </c>
      <c r="R1597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1">
        <v>3250</v>
      </c>
      <c r="E1598" s="11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11">
        <f t="shared" si="97"/>
        <v>25</v>
      </c>
      <c r="Q1598" t="s">
        <v>8337</v>
      </c>
      <c r="R159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1">
        <v>15000</v>
      </c>
      <c r="E1599" s="11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1">
        <f t="shared" si="97"/>
        <v>0</v>
      </c>
      <c r="Q1599" t="s">
        <v>8337</v>
      </c>
      <c r="R1599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1">
        <v>800</v>
      </c>
      <c r="E1600" s="11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11">
        <f t="shared" si="97"/>
        <v>1</v>
      </c>
      <c r="Q1600" t="s">
        <v>8337</v>
      </c>
      <c r="R1600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1">
        <v>500</v>
      </c>
      <c r="E1601" s="1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1">
        <f t="shared" si="97"/>
        <v>0</v>
      </c>
      <c r="Q1601" t="s">
        <v>8337</v>
      </c>
      <c r="R1601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1">
        <v>5000</v>
      </c>
      <c r="E1602" s="11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11">
        <f t="shared" si="97"/>
        <v>40.777777777777779</v>
      </c>
      <c r="Q1602" t="s">
        <v>8337</v>
      </c>
      <c r="R1602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1">
        <v>2500</v>
      </c>
      <c r="E1603" s="11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11">
        <f t="shared" ref="P1603:P1666" si="101">IFERROR(E1603/L1603,0)</f>
        <v>48.325535714285714</v>
      </c>
      <c r="Q1603" t="s">
        <v>8324</v>
      </c>
      <c r="R1603" t="s">
        <v>8325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1">
        <v>1500</v>
      </c>
      <c r="E1604" s="11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11">
        <f t="shared" si="101"/>
        <v>46.953125</v>
      </c>
      <c r="Q1604" t="s">
        <v>8324</v>
      </c>
      <c r="R1604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1">
        <v>2000</v>
      </c>
      <c r="E1605" s="11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11">
        <f t="shared" si="101"/>
        <v>66.688666666666663</v>
      </c>
      <c r="Q1605" t="s">
        <v>8324</v>
      </c>
      <c r="R1605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1">
        <v>2800</v>
      </c>
      <c r="E1606" s="11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11">
        <f t="shared" si="101"/>
        <v>48.842857142857142</v>
      </c>
      <c r="Q1606" t="s">
        <v>8324</v>
      </c>
      <c r="R1606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1">
        <v>6000</v>
      </c>
      <c r="E1607" s="11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11">
        <f t="shared" si="101"/>
        <v>137.30909090909091</v>
      </c>
      <c r="Q1607" t="s">
        <v>8324</v>
      </c>
      <c r="R1607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1">
        <v>8000</v>
      </c>
      <c r="E1608" s="11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11">
        <f t="shared" si="101"/>
        <v>87.829673913043479</v>
      </c>
      <c r="Q1608" t="s">
        <v>8324</v>
      </c>
      <c r="R160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1">
        <v>10000</v>
      </c>
      <c r="E1609" s="11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11">
        <f t="shared" si="101"/>
        <v>70.785365853658533</v>
      </c>
      <c r="Q1609" t="s">
        <v>8324</v>
      </c>
      <c r="R1609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1">
        <v>1200</v>
      </c>
      <c r="E1610" s="11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11">
        <f t="shared" si="101"/>
        <v>52.826086956521742</v>
      </c>
      <c r="Q1610" t="s">
        <v>8324</v>
      </c>
      <c r="R1610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1">
        <v>1500</v>
      </c>
      <c r="E1611" s="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11">
        <f t="shared" si="101"/>
        <v>443.75</v>
      </c>
      <c r="Q1611" t="s">
        <v>8324</v>
      </c>
      <c r="R1611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1">
        <v>2000</v>
      </c>
      <c r="E1612" s="11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11">
        <f t="shared" si="101"/>
        <v>48.544642857142854</v>
      </c>
      <c r="Q1612" t="s">
        <v>8324</v>
      </c>
      <c r="R161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1">
        <v>800</v>
      </c>
      <c r="E1613" s="11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11">
        <f t="shared" si="101"/>
        <v>37.074074074074076</v>
      </c>
      <c r="Q1613" t="s">
        <v>8324</v>
      </c>
      <c r="R1613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1">
        <v>500</v>
      </c>
      <c r="E1614" s="11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11">
        <f t="shared" si="101"/>
        <v>50</v>
      </c>
      <c r="Q1614" t="s">
        <v>8324</v>
      </c>
      <c r="R1614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1">
        <v>1000</v>
      </c>
      <c r="E1615" s="11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11">
        <f t="shared" si="101"/>
        <v>39.03846153846154</v>
      </c>
      <c r="Q1615" t="s">
        <v>8324</v>
      </c>
      <c r="R1615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1">
        <v>5000</v>
      </c>
      <c r="E1616" s="11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11">
        <f t="shared" si="101"/>
        <v>66.688311688311686</v>
      </c>
      <c r="Q1616" t="s">
        <v>8324</v>
      </c>
      <c r="R1616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1">
        <v>8000</v>
      </c>
      <c r="E1617" s="11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11">
        <f t="shared" si="101"/>
        <v>67.132352941176464</v>
      </c>
      <c r="Q1617" t="s">
        <v>8324</v>
      </c>
      <c r="R1617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1">
        <v>10000</v>
      </c>
      <c r="E1618" s="11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11">
        <f t="shared" si="101"/>
        <v>66.369426751592357</v>
      </c>
      <c r="Q1618" t="s">
        <v>8324</v>
      </c>
      <c r="R161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1">
        <v>7000</v>
      </c>
      <c r="E1619" s="11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11">
        <f t="shared" si="101"/>
        <v>64.620253164556956</v>
      </c>
      <c r="Q1619" t="s">
        <v>8324</v>
      </c>
      <c r="R1619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1">
        <v>1500</v>
      </c>
      <c r="E1620" s="11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11">
        <f t="shared" si="101"/>
        <v>58.370370370370374</v>
      </c>
      <c r="Q1620" t="s">
        <v>8324</v>
      </c>
      <c r="R1620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1">
        <v>1500</v>
      </c>
      <c r="E1621" s="1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11">
        <f t="shared" si="101"/>
        <v>86.956521739130437</v>
      </c>
      <c r="Q1621" t="s">
        <v>8324</v>
      </c>
      <c r="R1621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1">
        <v>1000</v>
      </c>
      <c r="E1622" s="11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11">
        <f t="shared" si="101"/>
        <v>66.470588235294116</v>
      </c>
      <c r="Q1622" t="s">
        <v>8324</v>
      </c>
      <c r="R162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1">
        <v>5000</v>
      </c>
      <c r="E1623" s="11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11">
        <f t="shared" si="101"/>
        <v>163.78378378378378</v>
      </c>
      <c r="Q1623" t="s">
        <v>8324</v>
      </c>
      <c r="R1623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1">
        <v>6900</v>
      </c>
      <c r="E1624" s="11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11">
        <f t="shared" si="101"/>
        <v>107.98461538461538</v>
      </c>
      <c r="Q1624" t="s">
        <v>8324</v>
      </c>
      <c r="R1624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1">
        <v>750</v>
      </c>
      <c r="E1625" s="11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11">
        <f t="shared" si="101"/>
        <v>42.111111111111114</v>
      </c>
      <c r="Q1625" t="s">
        <v>8324</v>
      </c>
      <c r="R1625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1">
        <v>1000</v>
      </c>
      <c r="E1626" s="11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11">
        <f t="shared" si="101"/>
        <v>47.2</v>
      </c>
      <c r="Q1626" t="s">
        <v>8324</v>
      </c>
      <c r="R1626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1">
        <v>7500</v>
      </c>
      <c r="E1627" s="11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11">
        <f t="shared" si="101"/>
        <v>112.01923076923077</v>
      </c>
      <c r="Q1627" t="s">
        <v>8324</v>
      </c>
      <c r="R1627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1">
        <v>8000</v>
      </c>
      <c r="E1628" s="11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11">
        <f t="shared" si="101"/>
        <v>74.953703703703709</v>
      </c>
      <c r="Q1628" t="s">
        <v>8324</v>
      </c>
      <c r="R162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1">
        <v>2000</v>
      </c>
      <c r="E1629" s="11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11">
        <f t="shared" si="101"/>
        <v>61.578947368421055</v>
      </c>
      <c r="Q1629" t="s">
        <v>8324</v>
      </c>
      <c r="R1629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1">
        <v>4000</v>
      </c>
      <c r="E1630" s="11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11">
        <f t="shared" si="101"/>
        <v>45.875</v>
      </c>
      <c r="Q1630" t="s">
        <v>8324</v>
      </c>
      <c r="R1630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1">
        <v>6000</v>
      </c>
      <c r="E1631" s="1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11">
        <f t="shared" si="101"/>
        <v>75.853658536585371</v>
      </c>
      <c r="Q1631" t="s">
        <v>8324</v>
      </c>
      <c r="R1631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1">
        <v>4000</v>
      </c>
      <c r="E1632" s="11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11">
        <f t="shared" si="101"/>
        <v>84.206349206349202</v>
      </c>
      <c r="Q1632" t="s">
        <v>8324</v>
      </c>
      <c r="R163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1">
        <v>10000</v>
      </c>
      <c r="E1633" s="11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11">
        <f t="shared" si="101"/>
        <v>117.22556390977444</v>
      </c>
      <c r="Q1633" t="s">
        <v>8324</v>
      </c>
      <c r="R1633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1">
        <v>4000</v>
      </c>
      <c r="E1634" s="11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11">
        <f t="shared" si="101"/>
        <v>86.489361702127653</v>
      </c>
      <c r="Q1634" t="s">
        <v>8324</v>
      </c>
      <c r="R1634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1">
        <v>10000</v>
      </c>
      <c r="E1635" s="11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11">
        <f t="shared" si="101"/>
        <v>172.41379310344828</v>
      </c>
      <c r="Q1635" t="s">
        <v>8324</v>
      </c>
      <c r="R1635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1">
        <v>2000</v>
      </c>
      <c r="E1636" s="11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11">
        <f t="shared" si="101"/>
        <v>62.8125</v>
      </c>
      <c r="Q1636" t="s">
        <v>8324</v>
      </c>
      <c r="R1636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1">
        <v>2000</v>
      </c>
      <c r="E1637" s="11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11">
        <f t="shared" si="101"/>
        <v>67.729729729729726</v>
      </c>
      <c r="Q1637" t="s">
        <v>8324</v>
      </c>
      <c r="R1637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1">
        <v>4500</v>
      </c>
      <c r="E1638" s="11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11">
        <f t="shared" si="101"/>
        <v>53.5632183908046</v>
      </c>
      <c r="Q1638" t="s">
        <v>8324</v>
      </c>
      <c r="R163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1">
        <v>500</v>
      </c>
      <c r="E1639" s="11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11">
        <f t="shared" si="101"/>
        <v>34.6</v>
      </c>
      <c r="Q1639" t="s">
        <v>8324</v>
      </c>
      <c r="R1639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1">
        <v>1000</v>
      </c>
      <c r="E1640" s="11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11">
        <f t="shared" si="101"/>
        <v>38.888888888888886</v>
      </c>
      <c r="Q1640" t="s">
        <v>8324</v>
      </c>
      <c r="R1640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1">
        <v>1800</v>
      </c>
      <c r="E1641" s="1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11">
        <f t="shared" si="101"/>
        <v>94.736842105263165</v>
      </c>
      <c r="Q1641" t="s">
        <v>8324</v>
      </c>
      <c r="R1641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1">
        <v>400</v>
      </c>
      <c r="E1642" s="11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11">
        <f t="shared" si="101"/>
        <v>39.967058823529413</v>
      </c>
      <c r="Q1642" t="s">
        <v>8324</v>
      </c>
      <c r="R164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1">
        <v>2500</v>
      </c>
      <c r="E1643" s="11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11">
        <f t="shared" si="101"/>
        <v>97.5</v>
      </c>
      <c r="Q1643" t="s">
        <v>8324</v>
      </c>
      <c r="R1643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1">
        <v>1200</v>
      </c>
      <c r="E1644" s="11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11">
        <f t="shared" si="101"/>
        <v>42.857142857142854</v>
      </c>
      <c r="Q1644" t="s">
        <v>8324</v>
      </c>
      <c r="R1644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1">
        <v>5000</v>
      </c>
      <c r="E1645" s="11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11">
        <f t="shared" si="101"/>
        <v>168.51351351351352</v>
      </c>
      <c r="Q1645" t="s">
        <v>8324</v>
      </c>
      <c r="R1645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1">
        <v>10000</v>
      </c>
      <c r="E1646" s="11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11">
        <f t="shared" si="101"/>
        <v>85.546875</v>
      </c>
      <c r="Q1646" t="s">
        <v>8324</v>
      </c>
      <c r="R1646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1">
        <v>5000</v>
      </c>
      <c r="E1647" s="11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11">
        <f t="shared" si="101"/>
        <v>554</v>
      </c>
      <c r="Q1647" t="s">
        <v>8324</v>
      </c>
      <c r="R1647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1">
        <v>2000</v>
      </c>
      <c r="E1648" s="11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11">
        <f t="shared" si="101"/>
        <v>26.554216867469879</v>
      </c>
      <c r="Q1648" t="s">
        <v>8324</v>
      </c>
      <c r="R164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1">
        <v>5000</v>
      </c>
      <c r="E1649" s="11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11">
        <f t="shared" si="101"/>
        <v>113.82608695652173</v>
      </c>
      <c r="Q1649" t="s">
        <v>8324</v>
      </c>
      <c r="R1649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1">
        <v>2300</v>
      </c>
      <c r="E1650" s="11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11">
        <f t="shared" si="101"/>
        <v>32.011111111111113</v>
      </c>
      <c r="Q1650" t="s">
        <v>8324</v>
      </c>
      <c r="R1650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1">
        <v>3800</v>
      </c>
      <c r="E1651" s="1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11">
        <f t="shared" si="101"/>
        <v>47.189259259259259</v>
      </c>
      <c r="Q1651" t="s">
        <v>8324</v>
      </c>
      <c r="R1651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1">
        <v>2000</v>
      </c>
      <c r="E1652" s="11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11">
        <f t="shared" si="101"/>
        <v>88.46875</v>
      </c>
      <c r="Q1652" t="s">
        <v>8324</v>
      </c>
      <c r="R165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1">
        <v>2000</v>
      </c>
      <c r="E1653" s="11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11">
        <f t="shared" si="101"/>
        <v>100.75</v>
      </c>
      <c r="Q1653" t="s">
        <v>8324</v>
      </c>
      <c r="R1653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1">
        <v>4500</v>
      </c>
      <c r="E1654" s="11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11">
        <f t="shared" si="101"/>
        <v>64.714285714285708</v>
      </c>
      <c r="Q1654" t="s">
        <v>8324</v>
      </c>
      <c r="R1654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1">
        <v>5000</v>
      </c>
      <c r="E1655" s="11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11">
        <f t="shared" si="101"/>
        <v>51.854285714285716</v>
      </c>
      <c r="Q1655" t="s">
        <v>8324</v>
      </c>
      <c r="R1655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1">
        <v>1100</v>
      </c>
      <c r="E1656" s="11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11">
        <f t="shared" si="101"/>
        <v>38.794117647058826</v>
      </c>
      <c r="Q1656" t="s">
        <v>8324</v>
      </c>
      <c r="R1656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1">
        <v>1500</v>
      </c>
      <c r="E1657" s="11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11">
        <f t="shared" si="101"/>
        <v>44.645833333333336</v>
      </c>
      <c r="Q1657" t="s">
        <v>8324</v>
      </c>
      <c r="R1657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1">
        <v>7500</v>
      </c>
      <c r="E1658" s="11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11">
        <f t="shared" si="101"/>
        <v>156.77333333333334</v>
      </c>
      <c r="Q1658" t="s">
        <v>8324</v>
      </c>
      <c r="R165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1">
        <v>25000</v>
      </c>
      <c r="E1659" s="11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11">
        <f t="shared" si="101"/>
        <v>118.70339366515837</v>
      </c>
      <c r="Q1659" t="s">
        <v>8324</v>
      </c>
      <c r="R1659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1">
        <v>6000</v>
      </c>
      <c r="E1660" s="11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11">
        <f t="shared" si="101"/>
        <v>74.149532710280369</v>
      </c>
      <c r="Q1660" t="s">
        <v>8324</v>
      </c>
      <c r="R1660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1">
        <v>500</v>
      </c>
      <c r="E1661" s="1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11">
        <f t="shared" si="101"/>
        <v>12.533333333333333</v>
      </c>
      <c r="Q1661" t="s">
        <v>8324</v>
      </c>
      <c r="R1661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1">
        <v>80</v>
      </c>
      <c r="E1662" s="11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11">
        <f t="shared" si="101"/>
        <v>27.861111111111111</v>
      </c>
      <c r="Q1662" t="s">
        <v>8324</v>
      </c>
      <c r="R166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1">
        <v>7900</v>
      </c>
      <c r="E1663" s="11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11">
        <f t="shared" si="101"/>
        <v>80.178217821782184</v>
      </c>
      <c r="Q1663" t="s">
        <v>8324</v>
      </c>
      <c r="R1663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1">
        <v>8000</v>
      </c>
      <c r="E1664" s="11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11">
        <f t="shared" si="101"/>
        <v>132.43548387096774</v>
      </c>
      <c r="Q1664" t="s">
        <v>8324</v>
      </c>
      <c r="R1664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1">
        <v>1000</v>
      </c>
      <c r="E1665" s="11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11">
        <f t="shared" si="101"/>
        <v>33.75</v>
      </c>
      <c r="Q1665" t="s">
        <v>8324</v>
      </c>
      <c r="R1665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1">
        <v>2500</v>
      </c>
      <c r="E1666" s="11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11">
        <f t="shared" si="101"/>
        <v>34.384494382022467</v>
      </c>
      <c r="Q1666" t="s">
        <v>8324</v>
      </c>
      <c r="R1666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1">
        <v>3500</v>
      </c>
      <c r="E1667" s="11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11">
        <f t="shared" ref="P1667:P1730" si="105">IFERROR(E1667/L1667,0)</f>
        <v>44.956989247311824</v>
      </c>
      <c r="Q1667" t="s">
        <v>8324</v>
      </c>
      <c r="R1667" t="s">
        <v>8345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1">
        <v>2500</v>
      </c>
      <c r="E1668" s="11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11">
        <f t="shared" si="105"/>
        <v>41.04081632653061</v>
      </c>
      <c r="Q1668" t="s">
        <v>8324</v>
      </c>
      <c r="R166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1">
        <v>3400</v>
      </c>
      <c r="E1669" s="11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11">
        <f t="shared" si="105"/>
        <v>52.597560975609753</v>
      </c>
      <c r="Q1669" t="s">
        <v>8324</v>
      </c>
      <c r="R1669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1">
        <v>8000</v>
      </c>
      <c r="E1670" s="11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11">
        <f t="shared" si="105"/>
        <v>70.784482758620683</v>
      </c>
      <c r="Q1670" t="s">
        <v>8324</v>
      </c>
      <c r="R1670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1">
        <v>2000</v>
      </c>
      <c r="E1671" s="1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11">
        <f t="shared" si="105"/>
        <v>53.75</v>
      </c>
      <c r="Q1671" t="s">
        <v>8324</v>
      </c>
      <c r="R1671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1">
        <v>1000</v>
      </c>
      <c r="E1672" s="11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11">
        <f t="shared" si="105"/>
        <v>44.608695652173914</v>
      </c>
      <c r="Q1672" t="s">
        <v>8324</v>
      </c>
      <c r="R167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1">
        <v>2000</v>
      </c>
      <c r="E1673" s="11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11">
        <f t="shared" si="105"/>
        <v>26.148961038961041</v>
      </c>
      <c r="Q1673" t="s">
        <v>8324</v>
      </c>
      <c r="R1673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1">
        <v>1700</v>
      </c>
      <c r="E1674" s="11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11">
        <f t="shared" si="105"/>
        <v>39.183673469387756</v>
      </c>
      <c r="Q1674" t="s">
        <v>8324</v>
      </c>
      <c r="R1674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1">
        <v>2100</v>
      </c>
      <c r="E1675" s="11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11">
        <f t="shared" si="105"/>
        <v>45.593220338983052</v>
      </c>
      <c r="Q1675" t="s">
        <v>8324</v>
      </c>
      <c r="R1675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1">
        <v>5000</v>
      </c>
      <c r="E1676" s="11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11">
        <f t="shared" si="105"/>
        <v>89.247787610619469</v>
      </c>
      <c r="Q1676" t="s">
        <v>8324</v>
      </c>
      <c r="R1676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1">
        <v>1000</v>
      </c>
      <c r="E1677" s="11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11">
        <f t="shared" si="105"/>
        <v>40.416470588235299</v>
      </c>
      <c r="Q1677" t="s">
        <v>8324</v>
      </c>
      <c r="R1677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1">
        <v>3000</v>
      </c>
      <c r="E1678" s="11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11">
        <f t="shared" si="105"/>
        <v>82.38095238095238</v>
      </c>
      <c r="Q1678" t="s">
        <v>8324</v>
      </c>
      <c r="R167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1">
        <v>6000</v>
      </c>
      <c r="E1679" s="11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11">
        <f t="shared" si="105"/>
        <v>159.52380952380952</v>
      </c>
      <c r="Q1679" t="s">
        <v>8324</v>
      </c>
      <c r="R1679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1">
        <v>1500</v>
      </c>
      <c r="E1680" s="11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11">
        <f t="shared" si="105"/>
        <v>36.244897959183675</v>
      </c>
      <c r="Q1680" t="s">
        <v>8324</v>
      </c>
      <c r="R1680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1">
        <v>2000</v>
      </c>
      <c r="E1681" s="1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11">
        <f t="shared" si="105"/>
        <v>62.5</v>
      </c>
      <c r="Q1681" t="s">
        <v>8324</v>
      </c>
      <c r="R1681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1">
        <v>1000</v>
      </c>
      <c r="E1682" s="11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11">
        <f t="shared" si="105"/>
        <v>47</v>
      </c>
      <c r="Q1682" t="s">
        <v>8324</v>
      </c>
      <c r="R168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1">
        <v>65000</v>
      </c>
      <c r="E1683" s="11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11">
        <f t="shared" si="105"/>
        <v>74.575090497737563</v>
      </c>
      <c r="Q1683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1">
        <v>6000</v>
      </c>
      <c r="E1684" s="11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1">
        <f t="shared" si="105"/>
        <v>0</v>
      </c>
      <c r="Q1684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1">
        <v>3500</v>
      </c>
      <c r="E1685" s="11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11">
        <f t="shared" si="105"/>
        <v>76</v>
      </c>
      <c r="Q1685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1">
        <v>8000</v>
      </c>
      <c r="E1686" s="11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11">
        <f t="shared" si="105"/>
        <v>86.43564356435644</v>
      </c>
      <c r="Q1686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1">
        <v>350</v>
      </c>
      <c r="E1687" s="11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11">
        <f t="shared" si="105"/>
        <v>24</v>
      </c>
      <c r="Q1687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1">
        <v>5000</v>
      </c>
      <c r="E1688" s="11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11">
        <f t="shared" si="105"/>
        <v>18</v>
      </c>
      <c r="Q168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1">
        <v>10000</v>
      </c>
      <c r="E1689" s="11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11">
        <f t="shared" si="105"/>
        <v>80.128205128205124</v>
      </c>
      <c r="Q1689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1">
        <v>4000</v>
      </c>
      <c r="E1690" s="11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11">
        <f t="shared" si="105"/>
        <v>253.14285714285714</v>
      </c>
      <c r="Q1690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1">
        <v>2400</v>
      </c>
      <c r="E1691" s="1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11">
        <f t="shared" si="105"/>
        <v>171.42857142857142</v>
      </c>
      <c r="Q1691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1">
        <v>2500</v>
      </c>
      <c r="E1692" s="11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11">
        <f t="shared" si="105"/>
        <v>57.727272727272727</v>
      </c>
      <c r="Q1692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1">
        <v>30000</v>
      </c>
      <c r="E1693" s="11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11">
        <f t="shared" si="105"/>
        <v>264.26315789473682</v>
      </c>
      <c r="Q1693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1">
        <v>5000</v>
      </c>
      <c r="E1694" s="11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11">
        <f t="shared" si="105"/>
        <v>159.33333333333334</v>
      </c>
      <c r="Q1694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1">
        <v>3000</v>
      </c>
      <c r="E1695" s="11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11">
        <f t="shared" si="105"/>
        <v>35</v>
      </c>
      <c r="Q1695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1">
        <v>10000</v>
      </c>
      <c r="E1696" s="11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11">
        <f t="shared" si="105"/>
        <v>5</v>
      </c>
      <c r="Q1696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1">
        <v>12000</v>
      </c>
      <c r="E1697" s="11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11">
        <f t="shared" si="105"/>
        <v>61.086956521739133</v>
      </c>
      <c r="Q1697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1">
        <v>300000</v>
      </c>
      <c r="E1698" s="11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1">
        <f t="shared" si="105"/>
        <v>0</v>
      </c>
      <c r="Q169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1">
        <v>12500</v>
      </c>
      <c r="E1699" s="11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11">
        <f t="shared" si="105"/>
        <v>114.81818181818181</v>
      </c>
      <c r="Q1699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1">
        <v>125000</v>
      </c>
      <c r="E1700" s="11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1">
        <f t="shared" si="105"/>
        <v>0</v>
      </c>
      <c r="Q1700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1">
        <v>5105</v>
      </c>
      <c r="E1701" s="1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11">
        <f t="shared" si="105"/>
        <v>54</v>
      </c>
      <c r="Q1701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1">
        <v>20000</v>
      </c>
      <c r="E1702" s="11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11">
        <f t="shared" si="105"/>
        <v>65.974683544303801</v>
      </c>
      <c r="Q1702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1">
        <v>5050</v>
      </c>
      <c r="E1703" s="11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11">
        <f t="shared" si="105"/>
        <v>5</v>
      </c>
      <c r="Q1703" t="s">
        <v>8324</v>
      </c>
      <c r="R1703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1">
        <v>16500</v>
      </c>
      <c r="E1704" s="11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11">
        <f t="shared" si="105"/>
        <v>1</v>
      </c>
      <c r="Q1704" t="s">
        <v>8324</v>
      </c>
      <c r="R1704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1">
        <v>5000</v>
      </c>
      <c r="E1705" s="11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11">
        <f t="shared" si="105"/>
        <v>25.5</v>
      </c>
      <c r="Q1705" t="s">
        <v>8324</v>
      </c>
      <c r="R1705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1">
        <v>2000</v>
      </c>
      <c r="E1706" s="11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11">
        <f t="shared" si="105"/>
        <v>118.36363636363636</v>
      </c>
      <c r="Q1706" t="s">
        <v>8324</v>
      </c>
      <c r="R1706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1">
        <v>2000</v>
      </c>
      <c r="E1707" s="11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1">
        <f t="shared" si="105"/>
        <v>0</v>
      </c>
      <c r="Q1707" t="s">
        <v>8324</v>
      </c>
      <c r="R1707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1">
        <v>5500</v>
      </c>
      <c r="E1708" s="11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1">
        <f t="shared" si="105"/>
        <v>0</v>
      </c>
      <c r="Q1708" t="s">
        <v>8324</v>
      </c>
      <c r="R170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1">
        <v>5000</v>
      </c>
      <c r="E1709" s="11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11">
        <f t="shared" si="105"/>
        <v>54.111111111111114</v>
      </c>
      <c r="Q1709" t="s">
        <v>8324</v>
      </c>
      <c r="R1709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1">
        <v>7000</v>
      </c>
      <c r="E1710" s="11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1">
        <f t="shared" si="105"/>
        <v>0</v>
      </c>
      <c r="Q1710" t="s">
        <v>8324</v>
      </c>
      <c r="R1710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1">
        <v>1750</v>
      </c>
      <c r="E1711" s="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11">
        <f t="shared" si="105"/>
        <v>21.25</v>
      </c>
      <c r="Q1711" t="s">
        <v>8324</v>
      </c>
      <c r="R1711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1">
        <v>5000</v>
      </c>
      <c r="E1712" s="11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11">
        <f t="shared" si="105"/>
        <v>34</v>
      </c>
      <c r="Q1712" t="s">
        <v>8324</v>
      </c>
      <c r="R171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1">
        <v>10000</v>
      </c>
      <c r="E1713" s="11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11">
        <f t="shared" si="105"/>
        <v>525</v>
      </c>
      <c r="Q1713" t="s">
        <v>8324</v>
      </c>
      <c r="R1713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1">
        <v>5000</v>
      </c>
      <c r="E1714" s="11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1">
        <f t="shared" si="105"/>
        <v>0</v>
      </c>
      <c r="Q1714" t="s">
        <v>8324</v>
      </c>
      <c r="R1714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1">
        <v>3000</v>
      </c>
      <c r="E1715" s="11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11">
        <f t="shared" si="105"/>
        <v>50</v>
      </c>
      <c r="Q1715" t="s">
        <v>8324</v>
      </c>
      <c r="R1715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1">
        <v>25000</v>
      </c>
      <c r="E1716" s="11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11">
        <f t="shared" si="105"/>
        <v>115.70588235294117</v>
      </c>
      <c r="Q1716" t="s">
        <v>8324</v>
      </c>
      <c r="R1716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1">
        <v>5000</v>
      </c>
      <c r="E1717" s="11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11">
        <f t="shared" si="105"/>
        <v>5.5</v>
      </c>
      <c r="Q1717" t="s">
        <v>8324</v>
      </c>
      <c r="R1717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1">
        <v>2000</v>
      </c>
      <c r="E1718" s="11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11">
        <f t="shared" si="105"/>
        <v>50</v>
      </c>
      <c r="Q1718" t="s">
        <v>8324</v>
      </c>
      <c r="R171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1">
        <v>3265</v>
      </c>
      <c r="E1719" s="11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11">
        <f t="shared" si="105"/>
        <v>34.024390243902438</v>
      </c>
      <c r="Q1719" t="s">
        <v>8324</v>
      </c>
      <c r="R1719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1">
        <v>35000</v>
      </c>
      <c r="E1720" s="11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11">
        <f t="shared" si="105"/>
        <v>37.5</v>
      </c>
      <c r="Q1720" t="s">
        <v>8324</v>
      </c>
      <c r="R1720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1">
        <v>4000</v>
      </c>
      <c r="E1721" s="1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11">
        <f t="shared" si="105"/>
        <v>11.666666666666666</v>
      </c>
      <c r="Q1721" t="s">
        <v>8324</v>
      </c>
      <c r="R1721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1">
        <v>4000</v>
      </c>
      <c r="E1722" s="11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11">
        <f t="shared" si="105"/>
        <v>28.125</v>
      </c>
      <c r="Q1722" t="s">
        <v>8324</v>
      </c>
      <c r="R172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1">
        <v>5000</v>
      </c>
      <c r="E1723" s="11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1">
        <f t="shared" si="105"/>
        <v>0</v>
      </c>
      <c r="Q1723" t="s">
        <v>8324</v>
      </c>
      <c r="R1723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1">
        <v>2880</v>
      </c>
      <c r="E1724" s="11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11">
        <f t="shared" si="105"/>
        <v>1</v>
      </c>
      <c r="Q1724" t="s">
        <v>8324</v>
      </c>
      <c r="R1724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1">
        <v>10000</v>
      </c>
      <c r="E1725" s="11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11">
        <f t="shared" si="105"/>
        <v>216.66666666666666</v>
      </c>
      <c r="Q1725" t="s">
        <v>8324</v>
      </c>
      <c r="R1725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1">
        <v>6000</v>
      </c>
      <c r="E1726" s="11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11">
        <f t="shared" si="105"/>
        <v>8.75</v>
      </c>
      <c r="Q1726" t="s">
        <v>8324</v>
      </c>
      <c r="R1726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1">
        <v>5500</v>
      </c>
      <c r="E1727" s="11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11">
        <f t="shared" si="105"/>
        <v>62.222222222222221</v>
      </c>
      <c r="Q1727" t="s">
        <v>8324</v>
      </c>
      <c r="R1727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1">
        <v>6500</v>
      </c>
      <c r="E1728" s="11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11">
        <f t="shared" si="105"/>
        <v>137.25</v>
      </c>
      <c r="Q1728" t="s">
        <v>8324</v>
      </c>
      <c r="R172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1">
        <v>3000</v>
      </c>
      <c r="E1729" s="11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11">
        <f t="shared" si="105"/>
        <v>1</v>
      </c>
      <c r="Q1729" t="s">
        <v>8324</v>
      </c>
      <c r="R1729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1">
        <v>1250</v>
      </c>
      <c r="E1730" s="11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11">
        <f t="shared" si="105"/>
        <v>122.14285714285714</v>
      </c>
      <c r="Q1730" t="s">
        <v>8324</v>
      </c>
      <c r="R1730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1">
        <v>10000</v>
      </c>
      <c r="E1731" s="1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11">
        <f t="shared" ref="P1731:P1794" si="109">IFERROR(E1731/L1731,0)</f>
        <v>0</v>
      </c>
      <c r="Q1731" t="s">
        <v>8324</v>
      </c>
      <c r="R1731" t="s">
        <v>8346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1">
        <v>3000</v>
      </c>
      <c r="E1732" s="11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1">
        <f t="shared" si="109"/>
        <v>0</v>
      </c>
      <c r="Q1732" t="s">
        <v>8324</v>
      </c>
      <c r="R173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1">
        <v>1000</v>
      </c>
      <c r="E1733" s="11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1">
        <f t="shared" si="109"/>
        <v>0</v>
      </c>
      <c r="Q1733" t="s">
        <v>8324</v>
      </c>
      <c r="R1733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1">
        <v>4000</v>
      </c>
      <c r="E1734" s="11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1">
        <f t="shared" si="109"/>
        <v>0</v>
      </c>
      <c r="Q1734" t="s">
        <v>8324</v>
      </c>
      <c r="R1734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1">
        <v>10000</v>
      </c>
      <c r="E1735" s="11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1">
        <f t="shared" si="109"/>
        <v>0</v>
      </c>
      <c r="Q1735" t="s">
        <v>8324</v>
      </c>
      <c r="R1735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1">
        <v>4500</v>
      </c>
      <c r="E1736" s="11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11">
        <f t="shared" si="109"/>
        <v>1</v>
      </c>
      <c r="Q1736" t="s">
        <v>8324</v>
      </c>
      <c r="R1736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1">
        <v>1000</v>
      </c>
      <c r="E1737" s="11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11">
        <f t="shared" si="109"/>
        <v>55</v>
      </c>
      <c r="Q1737" t="s">
        <v>8324</v>
      </c>
      <c r="R1737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1">
        <v>3000</v>
      </c>
      <c r="E1738" s="11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11">
        <f t="shared" si="109"/>
        <v>22</v>
      </c>
      <c r="Q1738" t="s">
        <v>8324</v>
      </c>
      <c r="R173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1">
        <v>4000</v>
      </c>
      <c r="E1739" s="11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11">
        <f t="shared" si="109"/>
        <v>56.666666666666664</v>
      </c>
      <c r="Q1739" t="s">
        <v>8324</v>
      </c>
      <c r="R1739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1">
        <v>5000</v>
      </c>
      <c r="E1740" s="11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11">
        <f t="shared" si="109"/>
        <v>20</v>
      </c>
      <c r="Q1740" t="s">
        <v>8324</v>
      </c>
      <c r="R1740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1">
        <v>1000</v>
      </c>
      <c r="E1741" s="1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11">
        <f t="shared" si="109"/>
        <v>1</v>
      </c>
      <c r="Q1741" t="s">
        <v>8324</v>
      </c>
      <c r="R1741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1">
        <v>3000</v>
      </c>
      <c r="E1742" s="11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1">
        <f t="shared" si="109"/>
        <v>0</v>
      </c>
      <c r="Q1742" t="s">
        <v>8324</v>
      </c>
      <c r="R174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1">
        <v>1200</v>
      </c>
      <c r="E1743" s="11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11">
        <f t="shared" si="109"/>
        <v>25.576923076923077</v>
      </c>
      <c r="Q1743" t="s">
        <v>8337</v>
      </c>
      <c r="R1743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1">
        <v>2000</v>
      </c>
      <c r="E1744" s="11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11">
        <f t="shared" si="109"/>
        <v>63.970588235294116</v>
      </c>
      <c r="Q1744" t="s">
        <v>8337</v>
      </c>
      <c r="R1744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1">
        <v>6000</v>
      </c>
      <c r="E1745" s="11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11">
        <f t="shared" si="109"/>
        <v>89.925373134328353</v>
      </c>
      <c r="Q1745" t="s">
        <v>8337</v>
      </c>
      <c r="R1745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1">
        <v>5500</v>
      </c>
      <c r="E1746" s="11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11">
        <f t="shared" si="109"/>
        <v>93.071428571428569</v>
      </c>
      <c r="Q1746" t="s">
        <v>8337</v>
      </c>
      <c r="R1746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1">
        <v>7000</v>
      </c>
      <c r="E1747" s="11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11">
        <f t="shared" si="109"/>
        <v>89.674157303370791</v>
      </c>
      <c r="Q1747" t="s">
        <v>8337</v>
      </c>
      <c r="R1747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1">
        <v>15000</v>
      </c>
      <c r="E1748" s="11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11">
        <f t="shared" si="109"/>
        <v>207.61682242990653</v>
      </c>
      <c r="Q1748" t="s">
        <v>8337</v>
      </c>
      <c r="R174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1">
        <v>9000</v>
      </c>
      <c r="E1749" s="11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11">
        <f t="shared" si="109"/>
        <v>59.408805031446541</v>
      </c>
      <c r="Q1749" t="s">
        <v>8337</v>
      </c>
      <c r="R1749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1">
        <v>50000</v>
      </c>
      <c r="E1750" s="11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11">
        <f t="shared" si="109"/>
        <v>358.97237569060775</v>
      </c>
      <c r="Q1750" t="s">
        <v>8337</v>
      </c>
      <c r="R1750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1">
        <v>10050</v>
      </c>
      <c r="E1751" s="1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11">
        <f t="shared" si="109"/>
        <v>94.736641221374043</v>
      </c>
      <c r="Q1751" t="s">
        <v>8337</v>
      </c>
      <c r="R1751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1">
        <v>5000</v>
      </c>
      <c r="E1752" s="11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11">
        <f t="shared" si="109"/>
        <v>80.647999999999996</v>
      </c>
      <c r="Q1752" t="s">
        <v>8337</v>
      </c>
      <c r="R175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1">
        <v>10000</v>
      </c>
      <c r="E1753" s="11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11">
        <f t="shared" si="109"/>
        <v>168.68852459016392</v>
      </c>
      <c r="Q1753" t="s">
        <v>8337</v>
      </c>
      <c r="R1753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1">
        <v>1200</v>
      </c>
      <c r="E1754" s="11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11">
        <f t="shared" si="109"/>
        <v>34.68888888888889</v>
      </c>
      <c r="Q1754" t="s">
        <v>8337</v>
      </c>
      <c r="R1754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1">
        <v>15000</v>
      </c>
      <c r="E1755" s="11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11">
        <f t="shared" si="109"/>
        <v>462.85714285714283</v>
      </c>
      <c r="Q1755" t="s">
        <v>8337</v>
      </c>
      <c r="R1755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1">
        <v>8500</v>
      </c>
      <c r="E1756" s="11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11">
        <f t="shared" si="109"/>
        <v>104.38888888888889</v>
      </c>
      <c r="Q1756" t="s">
        <v>8337</v>
      </c>
      <c r="R1756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1">
        <v>25</v>
      </c>
      <c r="E1757" s="11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11">
        <f t="shared" si="109"/>
        <v>7.5</v>
      </c>
      <c r="Q1757" t="s">
        <v>8337</v>
      </c>
      <c r="R1757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1">
        <v>5500</v>
      </c>
      <c r="E1758" s="11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11">
        <f t="shared" si="109"/>
        <v>47.13</v>
      </c>
      <c r="Q1758" t="s">
        <v>8337</v>
      </c>
      <c r="R175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1">
        <v>5000</v>
      </c>
      <c r="E1759" s="11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11">
        <f t="shared" si="109"/>
        <v>414.28571428571428</v>
      </c>
      <c r="Q1759" t="s">
        <v>8337</v>
      </c>
      <c r="R1759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1">
        <v>1000</v>
      </c>
      <c r="E1760" s="11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11">
        <f t="shared" si="109"/>
        <v>42.481481481481481</v>
      </c>
      <c r="Q1760" t="s">
        <v>8337</v>
      </c>
      <c r="R1760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1">
        <v>5000</v>
      </c>
      <c r="E1761" s="1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11">
        <f t="shared" si="109"/>
        <v>108.77551020408163</v>
      </c>
      <c r="Q1761" t="s">
        <v>8337</v>
      </c>
      <c r="R1761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1">
        <v>5000</v>
      </c>
      <c r="E1762" s="11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11">
        <f t="shared" si="109"/>
        <v>81.098039215686271</v>
      </c>
      <c r="Q1762" t="s">
        <v>8337</v>
      </c>
      <c r="R176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1">
        <v>100</v>
      </c>
      <c r="E1763" s="11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11">
        <f t="shared" si="109"/>
        <v>51.666666666666664</v>
      </c>
      <c r="Q1763" t="s">
        <v>8337</v>
      </c>
      <c r="R1763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1">
        <v>100</v>
      </c>
      <c r="E1764" s="11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11">
        <f t="shared" si="109"/>
        <v>35.4</v>
      </c>
      <c r="Q1764" t="s">
        <v>8337</v>
      </c>
      <c r="R1764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1">
        <v>12000</v>
      </c>
      <c r="E1765" s="11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11">
        <f t="shared" si="109"/>
        <v>103.63559322033899</v>
      </c>
      <c r="Q1765" t="s">
        <v>8337</v>
      </c>
      <c r="R1765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1">
        <v>11000</v>
      </c>
      <c r="E1766" s="11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11">
        <f t="shared" si="109"/>
        <v>55.282051282051285</v>
      </c>
      <c r="Q1766" t="s">
        <v>8337</v>
      </c>
      <c r="R1766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1">
        <v>12500</v>
      </c>
      <c r="E1767" s="11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11">
        <f t="shared" si="109"/>
        <v>72.16970873786407</v>
      </c>
      <c r="Q1767" t="s">
        <v>8337</v>
      </c>
      <c r="R1767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1">
        <v>1500</v>
      </c>
      <c r="E1768" s="11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1">
        <f t="shared" si="109"/>
        <v>0</v>
      </c>
      <c r="Q1768" t="s">
        <v>8337</v>
      </c>
      <c r="R176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1">
        <v>5000</v>
      </c>
      <c r="E1769" s="11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11">
        <f t="shared" si="109"/>
        <v>58.615384615384613</v>
      </c>
      <c r="Q1769" t="s">
        <v>8337</v>
      </c>
      <c r="R1769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1">
        <v>5000</v>
      </c>
      <c r="E1770" s="11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11">
        <f t="shared" si="109"/>
        <v>12.466666666666667</v>
      </c>
      <c r="Q1770" t="s">
        <v>8337</v>
      </c>
      <c r="R1770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1">
        <v>40000</v>
      </c>
      <c r="E1771" s="1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11">
        <f t="shared" si="109"/>
        <v>49.136363636363633</v>
      </c>
      <c r="Q1771" t="s">
        <v>8337</v>
      </c>
      <c r="R1771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1">
        <v>24500</v>
      </c>
      <c r="E1772" s="11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11">
        <f t="shared" si="109"/>
        <v>150.5</v>
      </c>
      <c r="Q1772" t="s">
        <v>8337</v>
      </c>
      <c r="R177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1">
        <v>4200</v>
      </c>
      <c r="E1773" s="11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11">
        <f t="shared" si="109"/>
        <v>35.799999999999997</v>
      </c>
      <c r="Q1773" t="s">
        <v>8337</v>
      </c>
      <c r="R1773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1">
        <v>5500</v>
      </c>
      <c r="E1774" s="11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11">
        <f t="shared" si="109"/>
        <v>45.157894736842103</v>
      </c>
      <c r="Q1774" t="s">
        <v>8337</v>
      </c>
      <c r="R1774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1">
        <v>30000</v>
      </c>
      <c r="E1775" s="11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11">
        <f t="shared" si="109"/>
        <v>98.78947368421052</v>
      </c>
      <c r="Q1775" t="s">
        <v>8337</v>
      </c>
      <c r="R1775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1">
        <v>2500</v>
      </c>
      <c r="E1776" s="11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11">
        <f t="shared" si="109"/>
        <v>88.307692307692307</v>
      </c>
      <c r="Q1776" t="s">
        <v>8337</v>
      </c>
      <c r="R1776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1">
        <v>32500</v>
      </c>
      <c r="E1777" s="11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11">
        <f t="shared" si="109"/>
        <v>170.62903225806451</v>
      </c>
      <c r="Q1777" t="s">
        <v>8337</v>
      </c>
      <c r="R1777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1">
        <v>5000</v>
      </c>
      <c r="E1778" s="11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11">
        <f t="shared" si="109"/>
        <v>83.75</v>
      </c>
      <c r="Q1778" t="s">
        <v>8337</v>
      </c>
      <c r="R177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1">
        <v>4800</v>
      </c>
      <c r="E1779" s="11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11">
        <f t="shared" si="109"/>
        <v>65.099999999999994</v>
      </c>
      <c r="Q1779" t="s">
        <v>8337</v>
      </c>
      <c r="R1779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1">
        <v>50000</v>
      </c>
      <c r="E1780" s="11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11">
        <f t="shared" si="109"/>
        <v>66.333333333333329</v>
      </c>
      <c r="Q1780" t="s">
        <v>8337</v>
      </c>
      <c r="R1780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1">
        <v>11000</v>
      </c>
      <c r="E1781" s="1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11">
        <f t="shared" si="109"/>
        <v>104.89473684210526</v>
      </c>
      <c r="Q1781" t="s">
        <v>8337</v>
      </c>
      <c r="R1781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1">
        <v>30000</v>
      </c>
      <c r="E1782" s="11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11">
        <f t="shared" si="109"/>
        <v>78.440789473684205</v>
      </c>
      <c r="Q1782" t="s">
        <v>8337</v>
      </c>
      <c r="R178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1">
        <v>5500</v>
      </c>
      <c r="E1783" s="11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11">
        <f t="shared" si="109"/>
        <v>59.041666666666664</v>
      </c>
      <c r="Q1783" t="s">
        <v>8337</v>
      </c>
      <c r="R1783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1">
        <v>35000</v>
      </c>
      <c r="E1784" s="11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11">
        <f t="shared" si="109"/>
        <v>71.34210526315789</v>
      </c>
      <c r="Q1784" t="s">
        <v>8337</v>
      </c>
      <c r="R1784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1">
        <v>40000</v>
      </c>
      <c r="E1785" s="11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11">
        <f t="shared" si="109"/>
        <v>51.227027027027027</v>
      </c>
      <c r="Q1785" t="s">
        <v>8337</v>
      </c>
      <c r="R1785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1">
        <v>5000</v>
      </c>
      <c r="E1786" s="11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11">
        <f t="shared" si="109"/>
        <v>60.242424242424242</v>
      </c>
      <c r="Q1786" t="s">
        <v>8337</v>
      </c>
      <c r="R1786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1">
        <v>24000</v>
      </c>
      <c r="E1787" s="11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11">
        <f t="shared" si="109"/>
        <v>44.935185185185183</v>
      </c>
      <c r="Q1787" t="s">
        <v>8337</v>
      </c>
      <c r="R1787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1">
        <v>1900</v>
      </c>
      <c r="E1788" s="11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11">
        <f t="shared" si="109"/>
        <v>31.206896551724139</v>
      </c>
      <c r="Q1788" t="s">
        <v>8337</v>
      </c>
      <c r="R178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1">
        <v>10000</v>
      </c>
      <c r="E1789" s="11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11">
        <f t="shared" si="109"/>
        <v>63.875</v>
      </c>
      <c r="Q1789" t="s">
        <v>8337</v>
      </c>
      <c r="R1789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1">
        <v>5500</v>
      </c>
      <c r="E1790" s="11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11">
        <f t="shared" si="109"/>
        <v>19</v>
      </c>
      <c r="Q1790" t="s">
        <v>8337</v>
      </c>
      <c r="R1790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1">
        <v>8000</v>
      </c>
      <c r="E1791" s="1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11">
        <f t="shared" si="109"/>
        <v>10</v>
      </c>
      <c r="Q1791" t="s">
        <v>8337</v>
      </c>
      <c r="R1791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1">
        <v>33000</v>
      </c>
      <c r="E1792" s="11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11">
        <f t="shared" si="109"/>
        <v>109.06666666666666</v>
      </c>
      <c r="Q1792" t="s">
        <v>8337</v>
      </c>
      <c r="R179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1">
        <v>3000</v>
      </c>
      <c r="E1793" s="11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11">
        <f t="shared" si="109"/>
        <v>26.75</v>
      </c>
      <c r="Q1793" t="s">
        <v>8337</v>
      </c>
      <c r="R1793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1">
        <v>25000</v>
      </c>
      <c r="E1794" s="11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11">
        <f t="shared" si="109"/>
        <v>109.93525179856115</v>
      </c>
      <c r="Q1794" t="s">
        <v>8337</v>
      </c>
      <c r="R1794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1">
        <v>3000</v>
      </c>
      <c r="E1795" s="11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11">
        <f t="shared" ref="P1795:P1858" si="113">IFERROR(E1795/L1795,0)</f>
        <v>20</v>
      </c>
      <c r="Q1795" t="s">
        <v>8337</v>
      </c>
      <c r="R1795" t="s">
        <v>8338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1">
        <v>9000</v>
      </c>
      <c r="E1796" s="11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11">
        <f t="shared" si="113"/>
        <v>55.388888888888886</v>
      </c>
      <c r="Q1796" t="s">
        <v>8337</v>
      </c>
      <c r="R1796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1">
        <v>28000</v>
      </c>
      <c r="E1797" s="11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11">
        <f t="shared" si="113"/>
        <v>133.90123456790124</v>
      </c>
      <c r="Q1797" t="s">
        <v>8337</v>
      </c>
      <c r="R1797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1">
        <v>19000</v>
      </c>
      <c r="E1798" s="11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11">
        <f t="shared" si="113"/>
        <v>48.720930232558139</v>
      </c>
      <c r="Q1798" t="s">
        <v>8337</v>
      </c>
      <c r="R179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1">
        <v>10000</v>
      </c>
      <c r="E1799" s="11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11">
        <f t="shared" si="113"/>
        <v>48.25</v>
      </c>
      <c r="Q1799" t="s">
        <v>8337</v>
      </c>
      <c r="R1799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1">
        <v>16000</v>
      </c>
      <c r="E1800" s="11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11">
        <f t="shared" si="113"/>
        <v>58.972972972972975</v>
      </c>
      <c r="Q1800" t="s">
        <v>8337</v>
      </c>
      <c r="R1800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1">
        <v>4000</v>
      </c>
      <c r="E1801" s="1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11">
        <f t="shared" si="113"/>
        <v>11.638333333333334</v>
      </c>
      <c r="Q1801" t="s">
        <v>8337</v>
      </c>
      <c r="R1801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1">
        <v>46260</v>
      </c>
      <c r="E1802" s="11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11">
        <f t="shared" si="113"/>
        <v>83.716814159292042</v>
      </c>
      <c r="Q1802" t="s">
        <v>8337</v>
      </c>
      <c r="R180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1">
        <v>17000</v>
      </c>
      <c r="E1803" s="11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11">
        <f t="shared" si="113"/>
        <v>63.648648648648646</v>
      </c>
      <c r="Q1803" t="s">
        <v>8337</v>
      </c>
      <c r="R1803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1">
        <v>3500</v>
      </c>
      <c r="E1804" s="11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11">
        <f t="shared" si="113"/>
        <v>94.277777777777771</v>
      </c>
      <c r="Q1804" t="s">
        <v>8337</v>
      </c>
      <c r="R1804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1">
        <v>17500</v>
      </c>
      <c r="E1805" s="11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11">
        <f t="shared" si="113"/>
        <v>71.86666666666666</v>
      </c>
      <c r="Q1805" t="s">
        <v>8337</v>
      </c>
      <c r="R1805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1">
        <v>15500</v>
      </c>
      <c r="E1806" s="11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11">
        <f t="shared" si="113"/>
        <v>104.84615384615384</v>
      </c>
      <c r="Q1806" t="s">
        <v>8337</v>
      </c>
      <c r="R1806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1">
        <v>22500</v>
      </c>
      <c r="E1807" s="11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11">
        <f t="shared" si="113"/>
        <v>67.139344262295083</v>
      </c>
      <c r="Q1807" t="s">
        <v>8337</v>
      </c>
      <c r="R1807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1">
        <v>20000</v>
      </c>
      <c r="E1808" s="11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11">
        <f t="shared" si="113"/>
        <v>73.875</v>
      </c>
      <c r="Q1808" t="s">
        <v>8337</v>
      </c>
      <c r="R180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1">
        <v>5000</v>
      </c>
      <c r="E1809" s="11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11">
        <f t="shared" si="113"/>
        <v>69.125</v>
      </c>
      <c r="Q1809" t="s">
        <v>8337</v>
      </c>
      <c r="R1809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1">
        <v>28000</v>
      </c>
      <c r="E1810" s="11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11">
        <f t="shared" si="113"/>
        <v>120.77083333333333</v>
      </c>
      <c r="Q1810" t="s">
        <v>8337</v>
      </c>
      <c r="R1810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1">
        <v>3500</v>
      </c>
      <c r="E1811" s="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11">
        <f t="shared" si="113"/>
        <v>42.222222222222221</v>
      </c>
      <c r="Q1811" t="s">
        <v>8337</v>
      </c>
      <c r="R1811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1">
        <v>450</v>
      </c>
      <c r="E1812" s="11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11">
        <f t="shared" si="113"/>
        <v>7.5</v>
      </c>
      <c r="Q1812" t="s">
        <v>8337</v>
      </c>
      <c r="R181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1">
        <v>54000</v>
      </c>
      <c r="E1813" s="11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11">
        <f t="shared" si="113"/>
        <v>1.5384615384615385</v>
      </c>
      <c r="Q1813" t="s">
        <v>8337</v>
      </c>
      <c r="R1813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1">
        <v>6500</v>
      </c>
      <c r="E1814" s="11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11">
        <f t="shared" si="113"/>
        <v>37.608695652173914</v>
      </c>
      <c r="Q1814" t="s">
        <v>8337</v>
      </c>
      <c r="R1814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1">
        <v>8750</v>
      </c>
      <c r="E1815" s="11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1">
        <f t="shared" si="113"/>
        <v>0</v>
      </c>
      <c r="Q1815" t="s">
        <v>8337</v>
      </c>
      <c r="R1815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1">
        <v>12000</v>
      </c>
      <c r="E1816" s="11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11">
        <f t="shared" si="113"/>
        <v>42.157142857142858</v>
      </c>
      <c r="Q1816" t="s">
        <v>8337</v>
      </c>
      <c r="R1816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1">
        <v>3000</v>
      </c>
      <c r="E1817" s="11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1">
        <f t="shared" si="113"/>
        <v>0</v>
      </c>
      <c r="Q1817" t="s">
        <v>8337</v>
      </c>
      <c r="R1817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1">
        <v>25000</v>
      </c>
      <c r="E1818" s="11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11">
        <f t="shared" si="113"/>
        <v>84.833333333333329</v>
      </c>
      <c r="Q1818" t="s">
        <v>8337</v>
      </c>
      <c r="R181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1">
        <v>18000</v>
      </c>
      <c r="E1819" s="11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11">
        <f t="shared" si="113"/>
        <v>94.19</v>
      </c>
      <c r="Q1819" t="s">
        <v>8337</v>
      </c>
      <c r="R1819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1">
        <v>15000</v>
      </c>
      <c r="E1820" s="11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1">
        <f t="shared" si="113"/>
        <v>0</v>
      </c>
      <c r="Q1820" t="s">
        <v>8337</v>
      </c>
      <c r="R1820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1">
        <v>1200</v>
      </c>
      <c r="E1821" s="1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11">
        <f t="shared" si="113"/>
        <v>6.25</v>
      </c>
      <c r="Q1821" t="s">
        <v>8337</v>
      </c>
      <c r="R1821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1">
        <v>26000</v>
      </c>
      <c r="E1822" s="11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11">
        <f t="shared" si="113"/>
        <v>213.375</v>
      </c>
      <c r="Q1822" t="s">
        <v>8337</v>
      </c>
      <c r="R182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1">
        <v>2500</v>
      </c>
      <c r="E1823" s="11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11">
        <f t="shared" si="113"/>
        <v>59.162280701754383</v>
      </c>
      <c r="Q1823" t="s">
        <v>8324</v>
      </c>
      <c r="R1823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1">
        <v>300</v>
      </c>
      <c r="E1824" s="11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11">
        <f t="shared" si="113"/>
        <v>27.272727272727273</v>
      </c>
      <c r="Q1824" t="s">
        <v>8324</v>
      </c>
      <c r="R1824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1">
        <v>700</v>
      </c>
      <c r="E1825" s="11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11">
        <f t="shared" si="113"/>
        <v>24.575757575757574</v>
      </c>
      <c r="Q1825" t="s">
        <v>8324</v>
      </c>
      <c r="R1825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1">
        <v>3000</v>
      </c>
      <c r="E1826" s="11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11">
        <f t="shared" si="113"/>
        <v>75.05</v>
      </c>
      <c r="Q1826" t="s">
        <v>8324</v>
      </c>
      <c r="R1826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1">
        <v>2000</v>
      </c>
      <c r="E1827" s="11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11">
        <f t="shared" si="113"/>
        <v>42.02</v>
      </c>
      <c r="Q1827" t="s">
        <v>8324</v>
      </c>
      <c r="R1827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1">
        <v>2000</v>
      </c>
      <c r="E1828" s="11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11">
        <f t="shared" si="113"/>
        <v>53.157894736842103</v>
      </c>
      <c r="Q1828" t="s">
        <v>8324</v>
      </c>
      <c r="R182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1">
        <v>8000</v>
      </c>
      <c r="E1829" s="11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11">
        <f t="shared" si="113"/>
        <v>83.885416666666671</v>
      </c>
      <c r="Q1829" t="s">
        <v>8324</v>
      </c>
      <c r="R1829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1">
        <v>20000</v>
      </c>
      <c r="E1830" s="11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11">
        <f t="shared" si="113"/>
        <v>417.33333333333331</v>
      </c>
      <c r="Q1830" t="s">
        <v>8324</v>
      </c>
      <c r="R1830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1">
        <v>1500</v>
      </c>
      <c r="E1831" s="1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11">
        <f t="shared" si="113"/>
        <v>75.765151515151516</v>
      </c>
      <c r="Q1831" t="s">
        <v>8324</v>
      </c>
      <c r="R1831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1">
        <v>15000</v>
      </c>
      <c r="E1832" s="11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11">
        <f t="shared" si="113"/>
        <v>67.389380530973455</v>
      </c>
      <c r="Q1832" t="s">
        <v>8324</v>
      </c>
      <c r="R183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1">
        <v>1000</v>
      </c>
      <c r="E1833" s="11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11">
        <f t="shared" si="113"/>
        <v>73.571428571428569</v>
      </c>
      <c r="Q1833" t="s">
        <v>8324</v>
      </c>
      <c r="R1833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1">
        <v>350</v>
      </c>
      <c r="E1834" s="11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11">
        <f t="shared" si="113"/>
        <v>25</v>
      </c>
      <c r="Q1834" t="s">
        <v>8324</v>
      </c>
      <c r="R1834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1">
        <v>400</v>
      </c>
      <c r="E1835" s="11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11">
        <f t="shared" si="113"/>
        <v>42</v>
      </c>
      <c r="Q1835" t="s">
        <v>8324</v>
      </c>
      <c r="R1835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1">
        <v>10000</v>
      </c>
      <c r="E1836" s="11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11">
        <f t="shared" si="113"/>
        <v>131.16666666666666</v>
      </c>
      <c r="Q1836" t="s">
        <v>8324</v>
      </c>
      <c r="R1836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1">
        <v>500</v>
      </c>
      <c r="E1837" s="11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11">
        <f t="shared" si="113"/>
        <v>47.272727272727273</v>
      </c>
      <c r="Q1837" t="s">
        <v>8324</v>
      </c>
      <c r="R1837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1">
        <v>5000</v>
      </c>
      <c r="E1838" s="11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11">
        <f t="shared" si="113"/>
        <v>182.12727272727273</v>
      </c>
      <c r="Q1838" t="s">
        <v>8324</v>
      </c>
      <c r="R183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1">
        <v>600</v>
      </c>
      <c r="E1839" s="11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11">
        <f t="shared" si="113"/>
        <v>61.366666666666667</v>
      </c>
      <c r="Q1839" t="s">
        <v>8324</v>
      </c>
      <c r="R1839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1">
        <v>1000</v>
      </c>
      <c r="E1840" s="11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11">
        <f t="shared" si="113"/>
        <v>35.767499999999998</v>
      </c>
      <c r="Q1840" t="s">
        <v>8324</v>
      </c>
      <c r="R1840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1">
        <v>1000</v>
      </c>
      <c r="E1841" s="1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11">
        <f t="shared" si="113"/>
        <v>45.62222222222222</v>
      </c>
      <c r="Q1841" t="s">
        <v>8324</v>
      </c>
      <c r="R1841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1">
        <v>900</v>
      </c>
      <c r="E1842" s="11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11">
        <f t="shared" si="113"/>
        <v>75.384615384615387</v>
      </c>
      <c r="Q1842" t="s">
        <v>8324</v>
      </c>
      <c r="R184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1">
        <v>2000</v>
      </c>
      <c r="E1843" s="11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11">
        <f t="shared" si="113"/>
        <v>50.875</v>
      </c>
      <c r="Q1843" t="s">
        <v>8324</v>
      </c>
      <c r="R1843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1">
        <v>2000</v>
      </c>
      <c r="E1844" s="11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11">
        <f t="shared" si="113"/>
        <v>119.28571428571429</v>
      </c>
      <c r="Q1844" t="s">
        <v>8324</v>
      </c>
      <c r="R1844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1">
        <v>10000</v>
      </c>
      <c r="E1845" s="11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11">
        <f t="shared" si="113"/>
        <v>92.541865671641801</v>
      </c>
      <c r="Q1845" t="s">
        <v>8324</v>
      </c>
      <c r="R1845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1">
        <v>1500</v>
      </c>
      <c r="E1846" s="11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11">
        <f t="shared" si="113"/>
        <v>76.05</v>
      </c>
      <c r="Q1846" t="s">
        <v>8324</v>
      </c>
      <c r="R1846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1">
        <v>1000</v>
      </c>
      <c r="E1847" s="11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11">
        <f t="shared" si="113"/>
        <v>52.631578947368418</v>
      </c>
      <c r="Q1847" t="s">
        <v>8324</v>
      </c>
      <c r="R1847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1">
        <v>15000</v>
      </c>
      <c r="E1848" s="11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11">
        <f t="shared" si="113"/>
        <v>98.990430622009569</v>
      </c>
      <c r="Q1848" t="s">
        <v>8324</v>
      </c>
      <c r="R184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1">
        <v>2500</v>
      </c>
      <c r="E1849" s="11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11">
        <f t="shared" si="113"/>
        <v>79.526315789473685</v>
      </c>
      <c r="Q1849" t="s">
        <v>8324</v>
      </c>
      <c r="R1849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1">
        <v>3000</v>
      </c>
      <c r="E1850" s="11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11">
        <f t="shared" si="113"/>
        <v>134.20833333333334</v>
      </c>
      <c r="Q1850" t="s">
        <v>8324</v>
      </c>
      <c r="R1850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1">
        <v>300</v>
      </c>
      <c r="E1851" s="1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11">
        <f t="shared" si="113"/>
        <v>37.625</v>
      </c>
      <c r="Q1851" t="s">
        <v>8324</v>
      </c>
      <c r="R1851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1">
        <v>9000</v>
      </c>
      <c r="E1852" s="11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11">
        <f t="shared" si="113"/>
        <v>51.044692737430168</v>
      </c>
      <c r="Q1852" t="s">
        <v>8324</v>
      </c>
      <c r="R185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1">
        <v>1300</v>
      </c>
      <c r="E1853" s="11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11">
        <f t="shared" si="113"/>
        <v>50.03846153846154</v>
      </c>
      <c r="Q1853" t="s">
        <v>8324</v>
      </c>
      <c r="R1853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1">
        <v>15000</v>
      </c>
      <c r="E1854" s="11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11">
        <f t="shared" si="113"/>
        <v>133.93129770992365</v>
      </c>
      <c r="Q1854" t="s">
        <v>8324</v>
      </c>
      <c r="R1854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1">
        <v>800</v>
      </c>
      <c r="E1855" s="11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11">
        <f t="shared" si="113"/>
        <v>58.214285714285715</v>
      </c>
      <c r="Q1855" t="s">
        <v>8324</v>
      </c>
      <c r="R1855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1">
        <v>15000</v>
      </c>
      <c r="E1856" s="11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11">
        <f t="shared" si="113"/>
        <v>88.037643678160919</v>
      </c>
      <c r="Q1856" t="s">
        <v>8324</v>
      </c>
      <c r="R1856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1">
        <v>8750</v>
      </c>
      <c r="E1857" s="11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11">
        <f t="shared" si="113"/>
        <v>70.576753926701571</v>
      </c>
      <c r="Q1857" t="s">
        <v>8324</v>
      </c>
      <c r="R1857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1">
        <v>2000</v>
      </c>
      <c r="E1858" s="11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11">
        <f t="shared" si="113"/>
        <v>53.289473684210527</v>
      </c>
      <c r="Q1858" t="s">
        <v>8324</v>
      </c>
      <c r="R1858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1">
        <v>3000</v>
      </c>
      <c r="E1859" s="11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11">
        <f t="shared" ref="P1859:P1922" si="117">IFERROR(E1859/L1859,0)</f>
        <v>136.36363636363637</v>
      </c>
      <c r="Q1859" t="s">
        <v>8324</v>
      </c>
      <c r="R1859" t="s">
        <v>8325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1">
        <v>5555.55</v>
      </c>
      <c r="E1860" s="11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11">
        <f t="shared" si="117"/>
        <v>40.547315436241611</v>
      </c>
      <c r="Q1860" t="s">
        <v>8324</v>
      </c>
      <c r="R1860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1">
        <v>3000</v>
      </c>
      <c r="E1861" s="1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11">
        <f t="shared" si="117"/>
        <v>70.625</v>
      </c>
      <c r="Q1861" t="s">
        <v>8324</v>
      </c>
      <c r="R1861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1">
        <v>750</v>
      </c>
      <c r="E1862" s="11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11">
        <f t="shared" si="117"/>
        <v>52.684210526315788</v>
      </c>
      <c r="Q1862" t="s">
        <v>8324</v>
      </c>
      <c r="R186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1">
        <v>250000</v>
      </c>
      <c r="E1863" s="11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1">
        <f t="shared" si="117"/>
        <v>0</v>
      </c>
      <c r="Q1863" t="s">
        <v>8332</v>
      </c>
      <c r="R1863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1">
        <v>18000</v>
      </c>
      <c r="E1864" s="11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11">
        <f t="shared" si="117"/>
        <v>90.9375</v>
      </c>
      <c r="Q1864" t="s">
        <v>8332</v>
      </c>
      <c r="R1864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1">
        <v>2500</v>
      </c>
      <c r="E1865" s="11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11">
        <f t="shared" si="117"/>
        <v>5</v>
      </c>
      <c r="Q1865" t="s">
        <v>8332</v>
      </c>
      <c r="R1865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1">
        <v>6500</v>
      </c>
      <c r="E1866" s="11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11">
        <f t="shared" si="117"/>
        <v>58.083333333333336</v>
      </c>
      <c r="Q1866" t="s">
        <v>8332</v>
      </c>
      <c r="R1866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1">
        <v>110000</v>
      </c>
      <c r="E1867" s="11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11">
        <f t="shared" si="117"/>
        <v>2</v>
      </c>
      <c r="Q1867" t="s">
        <v>8332</v>
      </c>
      <c r="R1867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1">
        <v>25000</v>
      </c>
      <c r="E1868" s="11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11">
        <f t="shared" si="117"/>
        <v>62.5</v>
      </c>
      <c r="Q1868" t="s">
        <v>8332</v>
      </c>
      <c r="R186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1">
        <v>20000</v>
      </c>
      <c r="E1869" s="11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11">
        <f t="shared" si="117"/>
        <v>10</v>
      </c>
      <c r="Q1869" t="s">
        <v>8332</v>
      </c>
      <c r="R1869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1">
        <v>25000</v>
      </c>
      <c r="E1870" s="11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11">
        <f t="shared" si="117"/>
        <v>71.588235294117652</v>
      </c>
      <c r="Q1870" t="s">
        <v>8332</v>
      </c>
      <c r="R1870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1">
        <v>10000</v>
      </c>
      <c r="E1871" s="1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1">
        <f t="shared" si="117"/>
        <v>0</v>
      </c>
      <c r="Q1871" t="s">
        <v>8332</v>
      </c>
      <c r="R1871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1">
        <v>3500</v>
      </c>
      <c r="E1872" s="11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11">
        <f t="shared" si="117"/>
        <v>32.81818181818182</v>
      </c>
      <c r="Q1872" t="s">
        <v>8332</v>
      </c>
      <c r="R187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1">
        <v>6500</v>
      </c>
      <c r="E1873" s="11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11">
        <f t="shared" si="117"/>
        <v>49.11578947368421</v>
      </c>
      <c r="Q1873" t="s">
        <v>8332</v>
      </c>
      <c r="R1873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1">
        <v>20000</v>
      </c>
      <c r="E1874" s="11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11">
        <f t="shared" si="117"/>
        <v>16.307692307692307</v>
      </c>
      <c r="Q1874" t="s">
        <v>8332</v>
      </c>
      <c r="R1874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1">
        <v>8000</v>
      </c>
      <c r="E1875" s="11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11">
        <f t="shared" si="117"/>
        <v>18</v>
      </c>
      <c r="Q1875" t="s">
        <v>8332</v>
      </c>
      <c r="R1875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1">
        <v>160000</v>
      </c>
      <c r="E1876" s="11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11">
        <f t="shared" si="117"/>
        <v>13</v>
      </c>
      <c r="Q1876" t="s">
        <v>8332</v>
      </c>
      <c r="R1876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1">
        <v>10000</v>
      </c>
      <c r="E1877" s="11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11">
        <f t="shared" si="117"/>
        <v>17</v>
      </c>
      <c r="Q1877" t="s">
        <v>8332</v>
      </c>
      <c r="R1877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1">
        <v>280</v>
      </c>
      <c r="E1878" s="11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1">
        <f t="shared" si="117"/>
        <v>0</v>
      </c>
      <c r="Q1878" t="s">
        <v>8332</v>
      </c>
      <c r="R187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1">
        <v>60</v>
      </c>
      <c r="E1879" s="11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1">
        <f t="shared" si="117"/>
        <v>0</v>
      </c>
      <c r="Q1879" t="s">
        <v>8332</v>
      </c>
      <c r="R1879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1">
        <v>8000</v>
      </c>
      <c r="E1880" s="11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1">
        <f t="shared" si="117"/>
        <v>0</v>
      </c>
      <c r="Q1880" t="s">
        <v>8332</v>
      </c>
      <c r="R1880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1">
        <v>5000</v>
      </c>
      <c r="E1881" s="1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11">
        <f t="shared" si="117"/>
        <v>3</v>
      </c>
      <c r="Q1881" t="s">
        <v>8332</v>
      </c>
      <c r="R1881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1">
        <v>5000</v>
      </c>
      <c r="E1882" s="11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11">
        <f t="shared" si="117"/>
        <v>41.833333333333336</v>
      </c>
      <c r="Q1882" t="s">
        <v>8332</v>
      </c>
      <c r="R188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1">
        <v>2000</v>
      </c>
      <c r="E1883" s="11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11">
        <f t="shared" si="117"/>
        <v>49.338428571428572</v>
      </c>
      <c r="Q1883" t="s">
        <v>8324</v>
      </c>
      <c r="R1883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1">
        <v>3350</v>
      </c>
      <c r="E1884" s="11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11">
        <f t="shared" si="117"/>
        <v>41.728395061728392</v>
      </c>
      <c r="Q1884" t="s">
        <v>8324</v>
      </c>
      <c r="R1884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1">
        <v>999</v>
      </c>
      <c r="E1885" s="11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11">
        <f t="shared" si="117"/>
        <v>32.71875</v>
      </c>
      <c r="Q1885" t="s">
        <v>8324</v>
      </c>
      <c r="R1885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1">
        <v>1000</v>
      </c>
      <c r="E1886" s="11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11">
        <f t="shared" si="117"/>
        <v>51.96153846153846</v>
      </c>
      <c r="Q1886" t="s">
        <v>8324</v>
      </c>
      <c r="R1886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1">
        <v>4575</v>
      </c>
      <c r="E1887" s="11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11">
        <f t="shared" si="117"/>
        <v>50.685714285714283</v>
      </c>
      <c r="Q1887" t="s">
        <v>8324</v>
      </c>
      <c r="R1887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1">
        <v>1200</v>
      </c>
      <c r="E1888" s="11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11">
        <f t="shared" si="117"/>
        <v>42.241379310344826</v>
      </c>
      <c r="Q1888" t="s">
        <v>8324</v>
      </c>
      <c r="R188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1">
        <v>3000</v>
      </c>
      <c r="E1889" s="11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11">
        <f t="shared" si="117"/>
        <v>416.875</v>
      </c>
      <c r="Q1889" t="s">
        <v>8324</v>
      </c>
      <c r="R1889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1">
        <v>2500</v>
      </c>
      <c r="E1890" s="11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11">
        <f t="shared" si="117"/>
        <v>46.651685393258425</v>
      </c>
      <c r="Q1890" t="s">
        <v>8324</v>
      </c>
      <c r="R1890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1">
        <v>2000</v>
      </c>
      <c r="E1891" s="1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11">
        <f t="shared" si="117"/>
        <v>48.454545454545453</v>
      </c>
      <c r="Q1891" t="s">
        <v>8324</v>
      </c>
      <c r="R1891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1">
        <v>12000</v>
      </c>
      <c r="E1892" s="11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11">
        <f t="shared" si="117"/>
        <v>70.5289837398374</v>
      </c>
      <c r="Q1892" t="s">
        <v>8324</v>
      </c>
      <c r="R189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1">
        <v>10000</v>
      </c>
      <c r="E1893" s="11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11">
        <f t="shared" si="117"/>
        <v>87.958333333333329</v>
      </c>
      <c r="Q1893" t="s">
        <v>8324</v>
      </c>
      <c r="R1893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1">
        <v>500</v>
      </c>
      <c r="E1894" s="11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11">
        <f t="shared" si="117"/>
        <v>26.26923076923077</v>
      </c>
      <c r="Q1894" t="s">
        <v>8324</v>
      </c>
      <c r="R1894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1">
        <v>2500</v>
      </c>
      <c r="E1895" s="11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11">
        <f t="shared" si="117"/>
        <v>57.777777777777779</v>
      </c>
      <c r="Q1895" t="s">
        <v>8324</v>
      </c>
      <c r="R1895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1">
        <v>1000</v>
      </c>
      <c r="E1896" s="11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11">
        <f t="shared" si="117"/>
        <v>57.25</v>
      </c>
      <c r="Q1896" t="s">
        <v>8324</v>
      </c>
      <c r="R1896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1">
        <v>9072</v>
      </c>
      <c r="E1897" s="11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11">
        <f t="shared" si="117"/>
        <v>196.34042553191489</v>
      </c>
      <c r="Q1897" t="s">
        <v>8324</v>
      </c>
      <c r="R1897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1">
        <v>451</v>
      </c>
      <c r="E1898" s="11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11">
        <f t="shared" si="117"/>
        <v>43</v>
      </c>
      <c r="Q1898" t="s">
        <v>8324</v>
      </c>
      <c r="R189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1">
        <v>6350</v>
      </c>
      <c r="E1899" s="11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11">
        <f t="shared" si="117"/>
        <v>35.551912568306008</v>
      </c>
      <c r="Q1899" t="s">
        <v>8324</v>
      </c>
      <c r="R1899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1">
        <v>1000</v>
      </c>
      <c r="E1900" s="11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11">
        <f t="shared" si="117"/>
        <v>68.80952380952381</v>
      </c>
      <c r="Q1900" t="s">
        <v>8324</v>
      </c>
      <c r="R1900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1">
        <v>900</v>
      </c>
      <c r="E1901" s="1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11">
        <f t="shared" si="117"/>
        <v>28.571428571428573</v>
      </c>
      <c r="Q1901" t="s">
        <v>8324</v>
      </c>
      <c r="R1901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1">
        <v>2500</v>
      </c>
      <c r="E1902" s="11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11">
        <f t="shared" si="117"/>
        <v>50.631666666666668</v>
      </c>
      <c r="Q1902" t="s">
        <v>8324</v>
      </c>
      <c r="R190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1">
        <v>99000</v>
      </c>
      <c r="E1903" s="11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11">
        <f t="shared" si="117"/>
        <v>106.8</v>
      </c>
      <c r="Q1903" t="s">
        <v>8318</v>
      </c>
      <c r="R1903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1">
        <v>1000</v>
      </c>
      <c r="E1904" s="11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11">
        <f t="shared" si="117"/>
        <v>4</v>
      </c>
      <c r="Q1904" t="s">
        <v>8318</v>
      </c>
      <c r="R1904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1">
        <v>3000</v>
      </c>
      <c r="E1905" s="11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11">
        <f t="shared" si="117"/>
        <v>34.097560975609753</v>
      </c>
      <c r="Q1905" t="s">
        <v>8318</v>
      </c>
      <c r="R1905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1">
        <v>50000</v>
      </c>
      <c r="E1906" s="11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11">
        <f t="shared" si="117"/>
        <v>25</v>
      </c>
      <c r="Q1906" t="s">
        <v>8318</v>
      </c>
      <c r="R1906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1">
        <v>25000</v>
      </c>
      <c r="E1907" s="11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11">
        <f t="shared" si="117"/>
        <v>10.5</v>
      </c>
      <c r="Q1907" t="s">
        <v>8318</v>
      </c>
      <c r="R1907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1">
        <v>50000</v>
      </c>
      <c r="E1908" s="11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11">
        <f t="shared" si="117"/>
        <v>215.95959595959596</v>
      </c>
      <c r="Q1908" t="s">
        <v>8318</v>
      </c>
      <c r="R190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1">
        <v>30000</v>
      </c>
      <c r="E1909" s="11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11">
        <f t="shared" si="117"/>
        <v>21.25</v>
      </c>
      <c r="Q1909" t="s">
        <v>8318</v>
      </c>
      <c r="R1909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1">
        <v>25000</v>
      </c>
      <c r="E1910" s="11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11">
        <f t="shared" si="117"/>
        <v>108.25</v>
      </c>
      <c r="Q1910" t="s">
        <v>8318</v>
      </c>
      <c r="R1910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1">
        <v>35000</v>
      </c>
      <c r="E1911" s="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11">
        <f t="shared" si="117"/>
        <v>129.97368421052633</v>
      </c>
      <c r="Q1911" t="s">
        <v>8318</v>
      </c>
      <c r="R1911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1">
        <v>85000</v>
      </c>
      <c r="E1912" s="11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11">
        <f t="shared" si="117"/>
        <v>117.49473684210527</v>
      </c>
      <c r="Q1912" t="s">
        <v>8318</v>
      </c>
      <c r="R191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1">
        <v>42500</v>
      </c>
      <c r="E1913" s="11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11">
        <f t="shared" si="117"/>
        <v>10</v>
      </c>
      <c r="Q1913" t="s">
        <v>8318</v>
      </c>
      <c r="R1913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1">
        <v>5000</v>
      </c>
      <c r="E1914" s="11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11">
        <f t="shared" si="117"/>
        <v>70.595238095238102</v>
      </c>
      <c r="Q1914" t="s">
        <v>8318</v>
      </c>
      <c r="R1914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1">
        <v>48000</v>
      </c>
      <c r="E1915" s="11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11">
        <f t="shared" si="117"/>
        <v>24.5</v>
      </c>
      <c r="Q1915" t="s">
        <v>8318</v>
      </c>
      <c r="R1915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1">
        <v>666</v>
      </c>
      <c r="E1916" s="11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11">
        <f t="shared" si="117"/>
        <v>30</v>
      </c>
      <c r="Q1916" t="s">
        <v>8318</v>
      </c>
      <c r="R1916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1">
        <v>500</v>
      </c>
      <c r="E1917" s="11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11">
        <f t="shared" si="117"/>
        <v>2</v>
      </c>
      <c r="Q1917" t="s">
        <v>8318</v>
      </c>
      <c r="R1917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1">
        <v>20000</v>
      </c>
      <c r="E1918" s="11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11">
        <f t="shared" si="117"/>
        <v>17</v>
      </c>
      <c r="Q1918" t="s">
        <v>8318</v>
      </c>
      <c r="R191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1">
        <v>390000</v>
      </c>
      <c r="E1919" s="11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11">
        <f t="shared" si="117"/>
        <v>2928.9285714285716</v>
      </c>
      <c r="Q1919" t="s">
        <v>8318</v>
      </c>
      <c r="R1919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1">
        <v>25000</v>
      </c>
      <c r="E1920" s="11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11">
        <f t="shared" si="117"/>
        <v>28.888888888888889</v>
      </c>
      <c r="Q1920" t="s">
        <v>8318</v>
      </c>
      <c r="R1920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1">
        <v>500</v>
      </c>
      <c r="E1921" s="1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11">
        <f t="shared" si="117"/>
        <v>29.625</v>
      </c>
      <c r="Q1921" t="s">
        <v>8318</v>
      </c>
      <c r="R1921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1">
        <v>10000</v>
      </c>
      <c r="E1922" s="11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11">
        <f t="shared" si="117"/>
        <v>40.980952380952381</v>
      </c>
      <c r="Q1922" t="s">
        <v>8318</v>
      </c>
      <c r="R1922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1">
        <v>1500</v>
      </c>
      <c r="E1923" s="11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11">
        <f t="shared" ref="P1923:P1986" si="121">IFERROR(E1923/L1923,0)</f>
        <v>54</v>
      </c>
      <c r="Q1923" t="s">
        <v>8324</v>
      </c>
      <c r="R1923" t="s">
        <v>8328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1">
        <v>2000</v>
      </c>
      <c r="E1924" s="11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11">
        <f t="shared" si="121"/>
        <v>36.109375</v>
      </c>
      <c r="Q1924" t="s">
        <v>8324</v>
      </c>
      <c r="R1924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1">
        <v>125</v>
      </c>
      <c r="E1925" s="11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11">
        <f t="shared" si="121"/>
        <v>23.153846153846153</v>
      </c>
      <c r="Q1925" t="s">
        <v>8324</v>
      </c>
      <c r="R1925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1">
        <v>3000</v>
      </c>
      <c r="E1926" s="11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11">
        <f t="shared" si="121"/>
        <v>104</v>
      </c>
      <c r="Q1926" t="s">
        <v>8324</v>
      </c>
      <c r="R1926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1">
        <v>1500</v>
      </c>
      <c r="E1927" s="11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11">
        <f t="shared" si="121"/>
        <v>31.826923076923077</v>
      </c>
      <c r="Q1927" t="s">
        <v>8324</v>
      </c>
      <c r="R1927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1">
        <v>1500</v>
      </c>
      <c r="E1928" s="11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11">
        <f t="shared" si="121"/>
        <v>27.3896261682243</v>
      </c>
      <c r="Q1928" t="s">
        <v>8324</v>
      </c>
      <c r="R192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1">
        <v>600</v>
      </c>
      <c r="E1929" s="11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11">
        <f t="shared" si="121"/>
        <v>56.363636363636367</v>
      </c>
      <c r="Q1929" t="s">
        <v>8324</v>
      </c>
      <c r="R1929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1">
        <v>2550</v>
      </c>
      <c r="E1930" s="11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11">
        <f t="shared" si="121"/>
        <v>77.352941176470594</v>
      </c>
      <c r="Q1930" t="s">
        <v>8324</v>
      </c>
      <c r="R1930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1">
        <v>3200</v>
      </c>
      <c r="E1931" s="1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11">
        <f t="shared" si="121"/>
        <v>42.8</v>
      </c>
      <c r="Q1931" t="s">
        <v>8324</v>
      </c>
      <c r="R1931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1">
        <v>1000</v>
      </c>
      <c r="E1932" s="11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11">
        <f t="shared" si="121"/>
        <v>48.846153846153847</v>
      </c>
      <c r="Q1932" t="s">
        <v>8324</v>
      </c>
      <c r="R193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1">
        <v>2000</v>
      </c>
      <c r="E1933" s="11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11">
        <f t="shared" si="121"/>
        <v>48.240400000000001</v>
      </c>
      <c r="Q1933" t="s">
        <v>8324</v>
      </c>
      <c r="R1933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1">
        <v>5250</v>
      </c>
      <c r="E1934" s="11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11">
        <f t="shared" si="121"/>
        <v>70.212500000000006</v>
      </c>
      <c r="Q1934" t="s">
        <v>8324</v>
      </c>
      <c r="R1934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1">
        <v>6000</v>
      </c>
      <c r="E1935" s="11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11">
        <f t="shared" si="121"/>
        <v>94.054545454545448</v>
      </c>
      <c r="Q1935" t="s">
        <v>8324</v>
      </c>
      <c r="R1935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1">
        <v>5000</v>
      </c>
      <c r="E1936" s="11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11">
        <f t="shared" si="121"/>
        <v>80.272727272727266</v>
      </c>
      <c r="Q1936" t="s">
        <v>8324</v>
      </c>
      <c r="R1936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1">
        <v>2500</v>
      </c>
      <c r="E1937" s="11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11">
        <f t="shared" si="121"/>
        <v>54.2</v>
      </c>
      <c r="Q1937" t="s">
        <v>8324</v>
      </c>
      <c r="R1937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1">
        <v>7500</v>
      </c>
      <c r="E1938" s="11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11">
        <f t="shared" si="121"/>
        <v>60.26903448275862</v>
      </c>
      <c r="Q1938" t="s">
        <v>8324</v>
      </c>
      <c r="R193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1">
        <v>600</v>
      </c>
      <c r="E1939" s="11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11">
        <f t="shared" si="121"/>
        <v>38.740344827586206</v>
      </c>
      <c r="Q1939" t="s">
        <v>8324</v>
      </c>
      <c r="R1939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1">
        <v>15000</v>
      </c>
      <c r="E1940" s="11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11">
        <f t="shared" si="121"/>
        <v>152.54385964912279</v>
      </c>
      <c r="Q1940" t="s">
        <v>8324</v>
      </c>
      <c r="R1940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1">
        <v>10000</v>
      </c>
      <c r="E1941" s="1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11">
        <f t="shared" si="121"/>
        <v>115.3125</v>
      </c>
      <c r="Q1941" t="s">
        <v>8324</v>
      </c>
      <c r="R1941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1">
        <v>650</v>
      </c>
      <c r="E1942" s="11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11">
        <f t="shared" si="121"/>
        <v>35.838709677419352</v>
      </c>
      <c r="Q1942" t="s">
        <v>8324</v>
      </c>
      <c r="R194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1">
        <v>250000</v>
      </c>
      <c r="E1943" s="11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11">
        <f t="shared" si="121"/>
        <v>64.570118779438872</v>
      </c>
      <c r="Q1943" t="s">
        <v>8318</v>
      </c>
      <c r="R1943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1">
        <v>6000</v>
      </c>
      <c r="E1944" s="11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11">
        <f t="shared" si="121"/>
        <v>87.436000000000007</v>
      </c>
      <c r="Q1944" t="s">
        <v>8318</v>
      </c>
      <c r="R1944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1">
        <v>10000</v>
      </c>
      <c r="E1945" s="11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11">
        <f t="shared" si="121"/>
        <v>68.815577078288939</v>
      </c>
      <c r="Q1945" t="s">
        <v>8318</v>
      </c>
      <c r="R1945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1">
        <v>40000</v>
      </c>
      <c r="E1946" s="11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11">
        <f t="shared" si="121"/>
        <v>176.200223588597</v>
      </c>
      <c r="Q1946" t="s">
        <v>8318</v>
      </c>
      <c r="R1946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1">
        <v>100000</v>
      </c>
      <c r="E1947" s="11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11">
        <f t="shared" si="121"/>
        <v>511.79117647058825</v>
      </c>
      <c r="Q1947" t="s">
        <v>8318</v>
      </c>
      <c r="R1947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1">
        <v>7500</v>
      </c>
      <c r="E1948" s="11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11">
        <f t="shared" si="121"/>
        <v>160.44285714285715</v>
      </c>
      <c r="Q1948" t="s">
        <v>8318</v>
      </c>
      <c r="R194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1">
        <v>800</v>
      </c>
      <c r="E1949" s="11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11">
        <f t="shared" si="121"/>
        <v>35.003043478260871</v>
      </c>
      <c r="Q1949" t="s">
        <v>8318</v>
      </c>
      <c r="R1949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1">
        <v>100000</v>
      </c>
      <c r="E1950" s="11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11">
        <f t="shared" si="121"/>
        <v>188.50671378091872</v>
      </c>
      <c r="Q1950" t="s">
        <v>8318</v>
      </c>
      <c r="R1950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1">
        <v>50000</v>
      </c>
      <c r="E1951" s="1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11">
        <f t="shared" si="121"/>
        <v>56.204984093319197</v>
      </c>
      <c r="Q1951" t="s">
        <v>8318</v>
      </c>
      <c r="R1951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1">
        <v>48000</v>
      </c>
      <c r="E1952" s="11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11">
        <f t="shared" si="121"/>
        <v>51.3054157782516</v>
      </c>
      <c r="Q1952" t="s">
        <v>8318</v>
      </c>
      <c r="R195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1">
        <v>50000</v>
      </c>
      <c r="E1953" s="11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11">
        <f t="shared" si="121"/>
        <v>127.36450839328538</v>
      </c>
      <c r="Q1953" t="s">
        <v>8318</v>
      </c>
      <c r="R1953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1">
        <v>35000</v>
      </c>
      <c r="E1954" s="11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11">
        <f t="shared" si="121"/>
        <v>101.85532258064516</v>
      </c>
      <c r="Q1954" t="s">
        <v>8318</v>
      </c>
      <c r="R1954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1">
        <v>15000</v>
      </c>
      <c r="E1955" s="11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11">
        <f t="shared" si="121"/>
        <v>230.55782312925169</v>
      </c>
      <c r="Q1955" t="s">
        <v>8318</v>
      </c>
      <c r="R1955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1">
        <v>50000</v>
      </c>
      <c r="E1956" s="11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11">
        <f t="shared" si="121"/>
        <v>842.10602409638557</v>
      </c>
      <c r="Q1956" t="s">
        <v>8318</v>
      </c>
      <c r="R1956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1">
        <v>42000</v>
      </c>
      <c r="E1957" s="11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11">
        <f t="shared" si="121"/>
        <v>577.27593103448271</v>
      </c>
      <c r="Q1957" t="s">
        <v>8318</v>
      </c>
      <c r="R1957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1">
        <v>60000</v>
      </c>
      <c r="E1958" s="11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11">
        <f t="shared" si="121"/>
        <v>483.34246575342468</v>
      </c>
      <c r="Q1958" t="s">
        <v>8318</v>
      </c>
      <c r="R195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1">
        <v>30000</v>
      </c>
      <c r="E1959" s="11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11">
        <f t="shared" si="121"/>
        <v>76.138500000000008</v>
      </c>
      <c r="Q1959" t="s">
        <v>8318</v>
      </c>
      <c r="R1959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1">
        <v>7000</v>
      </c>
      <c r="E1960" s="11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11">
        <f t="shared" si="121"/>
        <v>74.107684365781708</v>
      </c>
      <c r="Q1960" t="s">
        <v>8318</v>
      </c>
      <c r="R1960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1">
        <v>10000</v>
      </c>
      <c r="E1961" s="1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11">
        <f t="shared" si="121"/>
        <v>36.965660377358489</v>
      </c>
      <c r="Q1961" t="s">
        <v>8318</v>
      </c>
      <c r="R1961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1">
        <v>70000</v>
      </c>
      <c r="E1962" s="11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11">
        <f t="shared" si="121"/>
        <v>2500.969696969697</v>
      </c>
      <c r="Q1962" t="s">
        <v>8318</v>
      </c>
      <c r="R196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1">
        <v>10000</v>
      </c>
      <c r="E1963" s="11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11">
        <f t="shared" si="121"/>
        <v>67.690214329454989</v>
      </c>
      <c r="Q1963" t="s">
        <v>8318</v>
      </c>
      <c r="R1963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1">
        <v>10000</v>
      </c>
      <c r="E1964" s="11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11">
        <f t="shared" si="121"/>
        <v>63.04738562091503</v>
      </c>
      <c r="Q1964" t="s">
        <v>8318</v>
      </c>
      <c r="R1964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1">
        <v>19000</v>
      </c>
      <c r="E1965" s="11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11">
        <f t="shared" si="121"/>
        <v>117.6</v>
      </c>
      <c r="Q1965" t="s">
        <v>8318</v>
      </c>
      <c r="R1965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1">
        <v>89200</v>
      </c>
      <c r="E1966" s="11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11">
        <f t="shared" si="121"/>
        <v>180.75185011709601</v>
      </c>
      <c r="Q1966" t="s">
        <v>8318</v>
      </c>
      <c r="R1966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1">
        <v>5000</v>
      </c>
      <c r="E1967" s="11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11">
        <f t="shared" si="121"/>
        <v>127.32038834951456</v>
      </c>
      <c r="Q1967" t="s">
        <v>8318</v>
      </c>
      <c r="R1967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1">
        <v>100000</v>
      </c>
      <c r="E1968" s="11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11">
        <f t="shared" si="121"/>
        <v>136.6444745538665</v>
      </c>
      <c r="Q1968" t="s">
        <v>8318</v>
      </c>
      <c r="R196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1">
        <v>20000</v>
      </c>
      <c r="E1969" s="11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11">
        <f t="shared" si="121"/>
        <v>182.78024691358024</v>
      </c>
      <c r="Q1969" t="s">
        <v>8318</v>
      </c>
      <c r="R1969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1">
        <v>50000</v>
      </c>
      <c r="E1970" s="11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11">
        <f t="shared" si="121"/>
        <v>279.37843137254902</v>
      </c>
      <c r="Q1970" t="s">
        <v>8318</v>
      </c>
      <c r="R1970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1">
        <v>20000</v>
      </c>
      <c r="E1971" s="1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11">
        <f t="shared" si="121"/>
        <v>61.375728669846318</v>
      </c>
      <c r="Q1971" t="s">
        <v>8318</v>
      </c>
      <c r="R1971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1">
        <v>5000</v>
      </c>
      <c r="E1972" s="11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11">
        <f t="shared" si="121"/>
        <v>80.727532097004286</v>
      </c>
      <c r="Q1972" t="s">
        <v>8318</v>
      </c>
      <c r="R197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1">
        <v>400000</v>
      </c>
      <c r="E1973" s="11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11">
        <f t="shared" si="121"/>
        <v>272.35590732591254</v>
      </c>
      <c r="Q1973" t="s">
        <v>8318</v>
      </c>
      <c r="R1973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1">
        <v>2500</v>
      </c>
      <c r="E1974" s="11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11">
        <f t="shared" si="121"/>
        <v>70.848739495798313</v>
      </c>
      <c r="Q1974" t="s">
        <v>8318</v>
      </c>
      <c r="R1974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1">
        <v>198000</v>
      </c>
      <c r="E1975" s="11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11">
        <f t="shared" si="121"/>
        <v>247.94003412969283</v>
      </c>
      <c r="Q1975" t="s">
        <v>8318</v>
      </c>
      <c r="R1975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1">
        <v>20000</v>
      </c>
      <c r="E1976" s="11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11">
        <f t="shared" si="121"/>
        <v>186.81393034825871</v>
      </c>
      <c r="Q1976" t="s">
        <v>8318</v>
      </c>
      <c r="R1976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1">
        <v>16000</v>
      </c>
      <c r="E1977" s="11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11">
        <f t="shared" si="121"/>
        <v>131.98948616600788</v>
      </c>
      <c r="Q1977" t="s">
        <v>8318</v>
      </c>
      <c r="R1977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1">
        <v>4000</v>
      </c>
      <c r="E1978" s="11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11">
        <f t="shared" si="121"/>
        <v>29.310782241014799</v>
      </c>
      <c r="Q1978" t="s">
        <v>8318</v>
      </c>
      <c r="R197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1">
        <v>50000</v>
      </c>
      <c r="E1979" s="11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11">
        <f t="shared" si="121"/>
        <v>245.02436053593178</v>
      </c>
      <c r="Q1979" t="s">
        <v>8318</v>
      </c>
      <c r="R1979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1">
        <v>50000</v>
      </c>
      <c r="E1980" s="11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11">
        <f t="shared" si="121"/>
        <v>1323.2540463917526</v>
      </c>
      <c r="Q1980" t="s">
        <v>8318</v>
      </c>
      <c r="R1980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1">
        <v>200000</v>
      </c>
      <c r="E1981" s="1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11">
        <f t="shared" si="121"/>
        <v>282.65966789667897</v>
      </c>
      <c r="Q1981" t="s">
        <v>8318</v>
      </c>
      <c r="R1981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1">
        <v>50000</v>
      </c>
      <c r="E1982" s="11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11">
        <f t="shared" si="121"/>
        <v>91.214401028277635</v>
      </c>
      <c r="Q1982" t="s">
        <v>8318</v>
      </c>
      <c r="R198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1">
        <v>7500</v>
      </c>
      <c r="E1983" s="11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11">
        <f t="shared" si="121"/>
        <v>31.75</v>
      </c>
      <c r="Q1983" t="s">
        <v>8337</v>
      </c>
      <c r="R1983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1">
        <v>180000</v>
      </c>
      <c r="E1984" s="11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1">
        <f t="shared" si="121"/>
        <v>0</v>
      </c>
      <c r="Q1984" t="s">
        <v>8337</v>
      </c>
      <c r="R1984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1">
        <v>33000</v>
      </c>
      <c r="E1985" s="11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11">
        <f t="shared" si="121"/>
        <v>88.6875</v>
      </c>
      <c r="Q1985" t="s">
        <v>8337</v>
      </c>
      <c r="R1985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1">
        <v>15000</v>
      </c>
      <c r="E1986" s="11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11">
        <f t="shared" si="121"/>
        <v>453.14285714285717</v>
      </c>
      <c r="Q1986" t="s">
        <v>8337</v>
      </c>
      <c r="R1986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1">
        <v>1600</v>
      </c>
      <c r="E1987" s="11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11">
        <f t="shared" ref="P1987:P2050" si="125">IFERROR(E1987/L1987,0)</f>
        <v>12.75</v>
      </c>
      <c r="Q1987" t="s">
        <v>8337</v>
      </c>
      <c r="R1987" t="s">
        <v>8349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1">
        <v>2000</v>
      </c>
      <c r="E1988" s="11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11">
        <f t="shared" si="125"/>
        <v>1</v>
      </c>
      <c r="Q1988" t="s">
        <v>8337</v>
      </c>
      <c r="R198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1">
        <v>5500</v>
      </c>
      <c r="E1989" s="11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11">
        <f t="shared" si="125"/>
        <v>83.428571428571431</v>
      </c>
      <c r="Q1989" t="s">
        <v>8337</v>
      </c>
      <c r="R1989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1">
        <v>6000</v>
      </c>
      <c r="E1990" s="11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11">
        <f t="shared" si="125"/>
        <v>25</v>
      </c>
      <c r="Q1990" t="s">
        <v>8337</v>
      </c>
      <c r="R1990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1">
        <v>5000</v>
      </c>
      <c r="E1991" s="1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11">
        <f t="shared" si="125"/>
        <v>50</v>
      </c>
      <c r="Q1991" t="s">
        <v>8337</v>
      </c>
      <c r="R1991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1">
        <v>3000</v>
      </c>
      <c r="E1992" s="11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11">
        <f t="shared" si="125"/>
        <v>101.8</v>
      </c>
      <c r="Q1992" t="s">
        <v>8337</v>
      </c>
      <c r="R199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1">
        <v>2000</v>
      </c>
      <c r="E1993" s="11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11">
        <f t="shared" si="125"/>
        <v>46.666666666666664</v>
      </c>
      <c r="Q1993" t="s">
        <v>8337</v>
      </c>
      <c r="R1993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1">
        <v>1500</v>
      </c>
      <c r="E1994" s="11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11">
        <f t="shared" si="125"/>
        <v>1</v>
      </c>
      <c r="Q1994" t="s">
        <v>8337</v>
      </c>
      <c r="R1994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1">
        <v>2000</v>
      </c>
      <c r="E1995" s="11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1">
        <f t="shared" si="125"/>
        <v>0</v>
      </c>
      <c r="Q1995" t="s">
        <v>8337</v>
      </c>
      <c r="R1995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1">
        <v>3200</v>
      </c>
      <c r="E1996" s="11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1">
        <f t="shared" si="125"/>
        <v>0</v>
      </c>
      <c r="Q1996" t="s">
        <v>8337</v>
      </c>
      <c r="R1996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1">
        <v>1000</v>
      </c>
      <c r="E1997" s="11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11">
        <f t="shared" si="125"/>
        <v>26</v>
      </c>
      <c r="Q1997" t="s">
        <v>8337</v>
      </c>
      <c r="R1997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1">
        <v>133800</v>
      </c>
      <c r="E1998" s="11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1">
        <f t="shared" si="125"/>
        <v>0</v>
      </c>
      <c r="Q1998" t="s">
        <v>8337</v>
      </c>
      <c r="R199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1">
        <v>6500</v>
      </c>
      <c r="E1999" s="11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1">
        <f t="shared" si="125"/>
        <v>0</v>
      </c>
      <c r="Q1999" t="s">
        <v>8337</v>
      </c>
      <c r="R1999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1">
        <v>2500</v>
      </c>
      <c r="E2000" s="11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11">
        <f t="shared" si="125"/>
        <v>218.33333333333334</v>
      </c>
      <c r="Q2000" t="s">
        <v>8337</v>
      </c>
      <c r="R2000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1">
        <v>31000</v>
      </c>
      <c r="E2001" s="1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11">
        <f t="shared" si="125"/>
        <v>33.714285714285715</v>
      </c>
      <c r="Q2001" t="s">
        <v>8337</v>
      </c>
      <c r="R2001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1">
        <v>5000</v>
      </c>
      <c r="E2002" s="11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11">
        <f t="shared" si="125"/>
        <v>25</v>
      </c>
      <c r="Q2002" t="s">
        <v>8337</v>
      </c>
      <c r="R200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1">
        <v>55000</v>
      </c>
      <c r="E2003" s="11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11">
        <f t="shared" si="125"/>
        <v>128.38790470372632</v>
      </c>
      <c r="Q2003" t="s">
        <v>8318</v>
      </c>
      <c r="R2003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1">
        <v>50000</v>
      </c>
      <c r="E2004" s="11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11">
        <f t="shared" si="125"/>
        <v>78.834261818181815</v>
      </c>
      <c r="Q2004" t="s">
        <v>8318</v>
      </c>
      <c r="R2004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1">
        <v>500</v>
      </c>
      <c r="E2005" s="11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11">
        <f t="shared" si="125"/>
        <v>91.764705882352942</v>
      </c>
      <c r="Q2005" t="s">
        <v>8318</v>
      </c>
      <c r="R2005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1">
        <v>50000</v>
      </c>
      <c r="E2006" s="11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11">
        <f t="shared" si="125"/>
        <v>331.10237288135596</v>
      </c>
      <c r="Q2006" t="s">
        <v>8318</v>
      </c>
      <c r="R2006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1">
        <v>30000</v>
      </c>
      <c r="E2007" s="11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11">
        <f t="shared" si="125"/>
        <v>194.26193717277485</v>
      </c>
      <c r="Q2007" t="s">
        <v>8318</v>
      </c>
      <c r="R2007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1">
        <v>50000</v>
      </c>
      <c r="E2008" s="11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11">
        <f t="shared" si="125"/>
        <v>408.97689768976898</v>
      </c>
      <c r="Q2008" t="s">
        <v>8318</v>
      </c>
      <c r="R200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1">
        <v>10000</v>
      </c>
      <c r="E2009" s="11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11">
        <f t="shared" si="125"/>
        <v>84.459270072992695</v>
      </c>
      <c r="Q2009" t="s">
        <v>8318</v>
      </c>
      <c r="R2009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1">
        <v>1570.79</v>
      </c>
      <c r="E2010" s="11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11">
        <f t="shared" si="125"/>
        <v>44.853658536585364</v>
      </c>
      <c r="Q2010" t="s">
        <v>8318</v>
      </c>
      <c r="R2010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1">
        <v>50000</v>
      </c>
      <c r="E2011" s="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11">
        <f t="shared" si="125"/>
        <v>383.3643216080402</v>
      </c>
      <c r="Q2011" t="s">
        <v>8318</v>
      </c>
      <c r="R2011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1">
        <v>30000</v>
      </c>
      <c r="E2012" s="11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11">
        <f t="shared" si="125"/>
        <v>55.276856649395505</v>
      </c>
      <c r="Q2012" t="s">
        <v>8318</v>
      </c>
      <c r="R201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1">
        <v>50000</v>
      </c>
      <c r="E2013" s="11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11">
        <f t="shared" si="125"/>
        <v>422.02059732234807</v>
      </c>
      <c r="Q2013" t="s">
        <v>8318</v>
      </c>
      <c r="R2013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1">
        <v>5000</v>
      </c>
      <c r="E2014" s="11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11">
        <f t="shared" si="125"/>
        <v>64.180327868852459</v>
      </c>
      <c r="Q2014" t="s">
        <v>8318</v>
      </c>
      <c r="R2014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1">
        <v>160000</v>
      </c>
      <c r="E2015" s="11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11">
        <f t="shared" si="125"/>
        <v>173.57781674704077</v>
      </c>
      <c r="Q2015" t="s">
        <v>8318</v>
      </c>
      <c r="R2015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1">
        <v>30000</v>
      </c>
      <c r="E2016" s="11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11">
        <f t="shared" si="125"/>
        <v>88.601680840609291</v>
      </c>
      <c r="Q2016" t="s">
        <v>8318</v>
      </c>
      <c r="R2016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1">
        <v>7200</v>
      </c>
      <c r="E2017" s="11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11">
        <f t="shared" si="125"/>
        <v>50.222283950617282</v>
      </c>
      <c r="Q2017" t="s">
        <v>8318</v>
      </c>
      <c r="R2017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1">
        <v>10000</v>
      </c>
      <c r="E2018" s="11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11">
        <f t="shared" si="125"/>
        <v>192.38876826722338</v>
      </c>
      <c r="Q2018" t="s">
        <v>8318</v>
      </c>
      <c r="R201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1">
        <v>25000</v>
      </c>
      <c r="E2019" s="11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11">
        <f t="shared" si="125"/>
        <v>73.416901408450698</v>
      </c>
      <c r="Q2019" t="s">
        <v>8318</v>
      </c>
      <c r="R2019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1">
        <v>65000</v>
      </c>
      <c r="E2020" s="11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11">
        <f t="shared" si="125"/>
        <v>147.68495555555555</v>
      </c>
      <c r="Q2020" t="s">
        <v>8318</v>
      </c>
      <c r="R2020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1">
        <v>40000</v>
      </c>
      <c r="E2021" s="1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11">
        <f t="shared" si="125"/>
        <v>108.96848314606741</v>
      </c>
      <c r="Q2021" t="s">
        <v>8318</v>
      </c>
      <c r="R2021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1">
        <v>1500</v>
      </c>
      <c r="E2022" s="11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11">
        <f t="shared" si="125"/>
        <v>23.647540983606557</v>
      </c>
      <c r="Q2022" t="s">
        <v>8318</v>
      </c>
      <c r="R202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1">
        <v>5000</v>
      </c>
      <c r="E2023" s="11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11">
        <f t="shared" si="125"/>
        <v>147.94736842105263</v>
      </c>
      <c r="Q2023" t="s">
        <v>8318</v>
      </c>
      <c r="R2023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1">
        <v>100000</v>
      </c>
      <c r="E2024" s="11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11">
        <f t="shared" si="125"/>
        <v>385.03692307692307</v>
      </c>
      <c r="Q2024" t="s">
        <v>8318</v>
      </c>
      <c r="R2024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1">
        <v>100000</v>
      </c>
      <c r="E2025" s="11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11">
        <f t="shared" si="125"/>
        <v>457.39093484419266</v>
      </c>
      <c r="Q2025" t="s">
        <v>8318</v>
      </c>
      <c r="R2025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1">
        <v>4000</v>
      </c>
      <c r="E2026" s="11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11">
        <f t="shared" si="125"/>
        <v>222.99047619047619</v>
      </c>
      <c r="Q2026" t="s">
        <v>8318</v>
      </c>
      <c r="R2026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1">
        <v>80000</v>
      </c>
      <c r="E2027" s="11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11">
        <f t="shared" si="125"/>
        <v>220.74074074074073</v>
      </c>
      <c r="Q2027" t="s">
        <v>8318</v>
      </c>
      <c r="R2027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1">
        <v>25000</v>
      </c>
      <c r="E2028" s="11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11">
        <f t="shared" si="125"/>
        <v>73.503898678414089</v>
      </c>
      <c r="Q2028" t="s">
        <v>8318</v>
      </c>
      <c r="R202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1">
        <v>100000</v>
      </c>
      <c r="E2029" s="11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11">
        <f t="shared" si="125"/>
        <v>223.09647495361781</v>
      </c>
      <c r="Q2029" t="s">
        <v>8318</v>
      </c>
      <c r="R2029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1">
        <v>3000</v>
      </c>
      <c r="E2030" s="11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11">
        <f t="shared" si="125"/>
        <v>47.911392405063289</v>
      </c>
      <c r="Q2030" t="s">
        <v>8318</v>
      </c>
      <c r="R2030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1">
        <v>2500</v>
      </c>
      <c r="E2031" s="1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11">
        <f t="shared" si="125"/>
        <v>96.063829787234042</v>
      </c>
      <c r="Q2031" t="s">
        <v>8318</v>
      </c>
      <c r="R2031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1">
        <v>32768</v>
      </c>
      <c r="E2032" s="11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11">
        <f t="shared" si="125"/>
        <v>118.6144</v>
      </c>
      <c r="Q2032" t="s">
        <v>8318</v>
      </c>
      <c r="R203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1">
        <v>50000</v>
      </c>
      <c r="E2033" s="11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11">
        <f t="shared" si="125"/>
        <v>118.45472440944881</v>
      </c>
      <c r="Q2033" t="s">
        <v>8318</v>
      </c>
      <c r="R2033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1">
        <v>25000</v>
      </c>
      <c r="E2034" s="11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11">
        <f t="shared" si="125"/>
        <v>143.21468926553672</v>
      </c>
      <c r="Q2034" t="s">
        <v>8318</v>
      </c>
      <c r="R2034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1">
        <v>25000</v>
      </c>
      <c r="E2035" s="11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11">
        <f t="shared" si="125"/>
        <v>282.71518987341773</v>
      </c>
      <c r="Q2035" t="s">
        <v>8318</v>
      </c>
      <c r="R2035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1">
        <v>78000</v>
      </c>
      <c r="E2036" s="11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11">
        <f t="shared" si="125"/>
        <v>593.93620078740162</v>
      </c>
      <c r="Q2036" t="s">
        <v>8318</v>
      </c>
      <c r="R2036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1">
        <v>80000</v>
      </c>
      <c r="E2037" s="11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11">
        <f t="shared" si="125"/>
        <v>262.15704968944101</v>
      </c>
      <c r="Q2037" t="s">
        <v>8318</v>
      </c>
      <c r="R2037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1">
        <v>30000</v>
      </c>
      <c r="E2038" s="11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11">
        <f t="shared" si="125"/>
        <v>46.580778301886795</v>
      </c>
      <c r="Q2038" t="s">
        <v>8318</v>
      </c>
      <c r="R203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1">
        <v>10000</v>
      </c>
      <c r="E2039" s="11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11">
        <f t="shared" si="125"/>
        <v>70.041118881118877</v>
      </c>
      <c r="Q2039" t="s">
        <v>8318</v>
      </c>
      <c r="R2039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1">
        <v>8000</v>
      </c>
      <c r="E2040" s="11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11">
        <f t="shared" si="125"/>
        <v>164.90686274509804</v>
      </c>
      <c r="Q2040" t="s">
        <v>8318</v>
      </c>
      <c r="R2040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1">
        <v>125000</v>
      </c>
      <c r="E2041" s="1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11">
        <f t="shared" si="125"/>
        <v>449.26385224274406</v>
      </c>
      <c r="Q2041" t="s">
        <v>8318</v>
      </c>
      <c r="R2041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1">
        <v>3000</v>
      </c>
      <c r="E2042" s="11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11">
        <f t="shared" si="125"/>
        <v>27.472841328413285</v>
      </c>
      <c r="Q2042" t="s">
        <v>8318</v>
      </c>
      <c r="R204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1">
        <v>9500</v>
      </c>
      <c r="E2043" s="11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11">
        <f t="shared" si="125"/>
        <v>143.97499999999999</v>
      </c>
      <c r="Q2043" t="s">
        <v>8318</v>
      </c>
      <c r="R2043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1">
        <v>10000</v>
      </c>
      <c r="E2044" s="11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11">
        <f t="shared" si="125"/>
        <v>88.23571428571428</v>
      </c>
      <c r="Q2044" t="s">
        <v>8318</v>
      </c>
      <c r="R2044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1">
        <v>1385</v>
      </c>
      <c r="E2045" s="11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11">
        <f t="shared" si="125"/>
        <v>36.326424870466319</v>
      </c>
      <c r="Q2045" t="s">
        <v>8318</v>
      </c>
      <c r="R2045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1">
        <v>15000</v>
      </c>
      <c r="E2046" s="11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11">
        <f t="shared" si="125"/>
        <v>90.177777777777777</v>
      </c>
      <c r="Q2046" t="s">
        <v>8318</v>
      </c>
      <c r="R2046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1">
        <v>4900</v>
      </c>
      <c r="E2047" s="11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11">
        <f t="shared" si="125"/>
        <v>152.62361216730039</v>
      </c>
      <c r="Q2047" t="s">
        <v>8318</v>
      </c>
      <c r="R2047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1">
        <v>10000</v>
      </c>
      <c r="E2048" s="11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11">
        <f t="shared" si="125"/>
        <v>55.806451612903224</v>
      </c>
      <c r="Q2048" t="s">
        <v>8318</v>
      </c>
      <c r="R204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1">
        <v>98000</v>
      </c>
      <c r="E2049" s="11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11">
        <f t="shared" si="125"/>
        <v>227.85327313769753</v>
      </c>
      <c r="Q2049" t="s">
        <v>8318</v>
      </c>
      <c r="R2049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1">
        <v>85000</v>
      </c>
      <c r="E2050" s="11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11">
        <f t="shared" si="125"/>
        <v>91.82989803350327</v>
      </c>
      <c r="Q2050" t="s">
        <v>8318</v>
      </c>
      <c r="R2050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1">
        <v>50000</v>
      </c>
      <c r="E2051" s="1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11">
        <f t="shared" ref="P2051:P2114" si="129">IFERROR(E2051/L2051,0)</f>
        <v>80.991037735849048</v>
      </c>
      <c r="Q2051" t="s">
        <v>8318</v>
      </c>
      <c r="R2051" t="s">
        <v>8348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1">
        <v>10000</v>
      </c>
      <c r="E2052" s="11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11">
        <f t="shared" si="129"/>
        <v>278.39411764705881</v>
      </c>
      <c r="Q2052" t="s">
        <v>8318</v>
      </c>
      <c r="R205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1">
        <v>8000</v>
      </c>
      <c r="E2053" s="11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11">
        <f t="shared" si="129"/>
        <v>43.095041322314053</v>
      </c>
      <c r="Q2053" t="s">
        <v>8318</v>
      </c>
      <c r="R2053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1">
        <v>50000</v>
      </c>
      <c r="E2054" s="11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11">
        <f t="shared" si="129"/>
        <v>326.29205175600737</v>
      </c>
      <c r="Q2054" t="s">
        <v>8318</v>
      </c>
      <c r="R2054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1">
        <v>5000</v>
      </c>
      <c r="E2055" s="11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11">
        <f t="shared" si="129"/>
        <v>41.743801652892564</v>
      </c>
      <c r="Q2055" t="s">
        <v>8318</v>
      </c>
      <c r="R2055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1">
        <v>35000</v>
      </c>
      <c r="E2056" s="11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11">
        <f t="shared" si="129"/>
        <v>64.020933977455712</v>
      </c>
      <c r="Q2056" t="s">
        <v>8318</v>
      </c>
      <c r="R2056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1">
        <v>6000</v>
      </c>
      <c r="E2057" s="11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11">
        <f t="shared" si="129"/>
        <v>99.455445544554451</v>
      </c>
      <c r="Q2057" t="s">
        <v>8318</v>
      </c>
      <c r="R2057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1">
        <v>50000</v>
      </c>
      <c r="E2058" s="11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11">
        <f t="shared" si="129"/>
        <v>138.49458483754512</v>
      </c>
      <c r="Q2058" t="s">
        <v>8318</v>
      </c>
      <c r="R205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1">
        <v>15000</v>
      </c>
      <c r="E2059" s="11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11">
        <f t="shared" si="129"/>
        <v>45.547792792792798</v>
      </c>
      <c r="Q2059" t="s">
        <v>8318</v>
      </c>
      <c r="R2059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1">
        <v>2560</v>
      </c>
      <c r="E2060" s="11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11">
        <f t="shared" si="129"/>
        <v>10.507317073170732</v>
      </c>
      <c r="Q2060" t="s">
        <v>8318</v>
      </c>
      <c r="R2060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1">
        <v>30000</v>
      </c>
      <c r="E2061" s="1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11">
        <f t="shared" si="129"/>
        <v>114.76533333333333</v>
      </c>
      <c r="Q2061" t="s">
        <v>8318</v>
      </c>
      <c r="R2061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1">
        <v>25000</v>
      </c>
      <c r="E2062" s="11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11">
        <f t="shared" si="129"/>
        <v>35.997067448680355</v>
      </c>
      <c r="Q2062" t="s">
        <v>8318</v>
      </c>
      <c r="R206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1">
        <v>5000</v>
      </c>
      <c r="E2063" s="11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11">
        <f t="shared" si="129"/>
        <v>154.17142857142858</v>
      </c>
      <c r="Q2063" t="s">
        <v>8318</v>
      </c>
      <c r="R2063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1">
        <v>100000</v>
      </c>
      <c r="E2064" s="11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11">
        <f t="shared" si="129"/>
        <v>566.38916256157631</v>
      </c>
      <c r="Q2064" t="s">
        <v>8318</v>
      </c>
      <c r="R2064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1">
        <v>4000</v>
      </c>
      <c r="E2065" s="11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11">
        <f t="shared" si="129"/>
        <v>120.85714285714286</v>
      </c>
      <c r="Q2065" t="s">
        <v>8318</v>
      </c>
      <c r="R2065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1">
        <v>261962</v>
      </c>
      <c r="E2066" s="11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11">
        <f t="shared" si="129"/>
        <v>86.163845492085343</v>
      </c>
      <c r="Q2066" t="s">
        <v>8318</v>
      </c>
      <c r="R2066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1">
        <v>40000</v>
      </c>
      <c r="E2067" s="11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11">
        <f t="shared" si="129"/>
        <v>51.212114395886893</v>
      </c>
      <c r="Q2067" t="s">
        <v>8318</v>
      </c>
      <c r="R2067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1">
        <v>2000</v>
      </c>
      <c r="E2068" s="11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11">
        <f t="shared" si="129"/>
        <v>67.261538461538464</v>
      </c>
      <c r="Q2068" t="s">
        <v>8318</v>
      </c>
      <c r="R206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1">
        <v>495</v>
      </c>
      <c r="E2069" s="11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11">
        <f t="shared" si="129"/>
        <v>62.8</v>
      </c>
      <c r="Q2069" t="s">
        <v>8318</v>
      </c>
      <c r="R2069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1">
        <v>25000</v>
      </c>
      <c r="E2070" s="11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11">
        <f t="shared" si="129"/>
        <v>346.13118421052633</v>
      </c>
      <c r="Q2070" t="s">
        <v>8318</v>
      </c>
      <c r="R2070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1">
        <v>50000</v>
      </c>
      <c r="E2071" s="1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11">
        <f t="shared" si="129"/>
        <v>244.11912547528519</v>
      </c>
      <c r="Q2071" t="s">
        <v>8318</v>
      </c>
      <c r="R2071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1">
        <v>125000</v>
      </c>
      <c r="E2072" s="11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11">
        <f t="shared" si="129"/>
        <v>259.25424836601309</v>
      </c>
      <c r="Q2072" t="s">
        <v>8318</v>
      </c>
      <c r="R207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1">
        <v>20000</v>
      </c>
      <c r="E2073" s="11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11">
        <f t="shared" si="129"/>
        <v>201.96402877697841</v>
      </c>
      <c r="Q2073" t="s">
        <v>8318</v>
      </c>
      <c r="R2073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1">
        <v>71500</v>
      </c>
      <c r="E2074" s="11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11">
        <f t="shared" si="129"/>
        <v>226.20857142857142</v>
      </c>
      <c r="Q2074" t="s">
        <v>8318</v>
      </c>
      <c r="R2074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1">
        <v>100000</v>
      </c>
      <c r="E2075" s="11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11">
        <f t="shared" si="129"/>
        <v>324.69</v>
      </c>
      <c r="Q2075" t="s">
        <v>8318</v>
      </c>
      <c r="R2075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1">
        <v>600</v>
      </c>
      <c r="E2076" s="11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11">
        <f t="shared" si="129"/>
        <v>205</v>
      </c>
      <c r="Q2076" t="s">
        <v>8318</v>
      </c>
      <c r="R2076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1">
        <v>9999</v>
      </c>
      <c r="E2077" s="11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11">
        <f t="shared" si="129"/>
        <v>20.465926829268295</v>
      </c>
      <c r="Q2077" t="s">
        <v>8318</v>
      </c>
      <c r="R2077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1">
        <v>179000</v>
      </c>
      <c r="E2078" s="11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11">
        <f t="shared" si="129"/>
        <v>116.35303146309367</v>
      </c>
      <c r="Q2078" t="s">
        <v>8318</v>
      </c>
      <c r="R207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1">
        <v>50000</v>
      </c>
      <c r="E2079" s="11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11">
        <f t="shared" si="129"/>
        <v>307.20212765957444</v>
      </c>
      <c r="Q2079" t="s">
        <v>8318</v>
      </c>
      <c r="R2079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1">
        <v>20000</v>
      </c>
      <c r="E2080" s="11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11">
        <f t="shared" si="129"/>
        <v>546.6875</v>
      </c>
      <c r="Q2080" t="s">
        <v>8318</v>
      </c>
      <c r="R2080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1">
        <v>10000</v>
      </c>
      <c r="E2081" s="1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11">
        <f t="shared" si="129"/>
        <v>47.474464579901152</v>
      </c>
      <c r="Q2081" t="s">
        <v>8318</v>
      </c>
      <c r="R2081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1">
        <v>1000</v>
      </c>
      <c r="E2082" s="11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11">
        <f t="shared" si="129"/>
        <v>101.56</v>
      </c>
      <c r="Q2082" t="s">
        <v>8318</v>
      </c>
      <c r="R208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1">
        <v>3500</v>
      </c>
      <c r="E2083" s="11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11">
        <f t="shared" si="129"/>
        <v>72.909090909090907</v>
      </c>
      <c r="Q2083" t="s">
        <v>8324</v>
      </c>
      <c r="R2083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1">
        <v>1500</v>
      </c>
      <c r="E2084" s="11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11">
        <f t="shared" si="129"/>
        <v>43.710526315789473</v>
      </c>
      <c r="Q2084" t="s">
        <v>8324</v>
      </c>
      <c r="R2084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1">
        <v>750</v>
      </c>
      <c r="E2085" s="11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11">
        <f t="shared" si="129"/>
        <v>34</v>
      </c>
      <c r="Q2085" t="s">
        <v>8324</v>
      </c>
      <c r="R2085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1">
        <v>3000</v>
      </c>
      <c r="E2086" s="11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11">
        <f t="shared" si="129"/>
        <v>70.652173913043484</v>
      </c>
      <c r="Q2086" t="s">
        <v>8324</v>
      </c>
      <c r="R2086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1">
        <v>6000</v>
      </c>
      <c r="E2087" s="11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11">
        <f t="shared" si="129"/>
        <v>89.301204819277103</v>
      </c>
      <c r="Q2087" t="s">
        <v>8324</v>
      </c>
      <c r="R2087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1">
        <v>4000</v>
      </c>
      <c r="E2088" s="11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11">
        <f t="shared" si="129"/>
        <v>115.08571428571429</v>
      </c>
      <c r="Q2088" t="s">
        <v>8324</v>
      </c>
      <c r="R208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1">
        <v>1500</v>
      </c>
      <c r="E2089" s="11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11">
        <f t="shared" si="129"/>
        <v>62.12</v>
      </c>
      <c r="Q2089" t="s">
        <v>8324</v>
      </c>
      <c r="R2089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1">
        <v>3000</v>
      </c>
      <c r="E2090" s="11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11">
        <f t="shared" si="129"/>
        <v>46.204266666666669</v>
      </c>
      <c r="Q2090" t="s">
        <v>8324</v>
      </c>
      <c r="R2090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1">
        <v>2500</v>
      </c>
      <c r="E2091" s="1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11">
        <f t="shared" si="129"/>
        <v>48.54854838709678</v>
      </c>
      <c r="Q2091" t="s">
        <v>8324</v>
      </c>
      <c r="R2091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1">
        <v>8000</v>
      </c>
      <c r="E2092" s="11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11">
        <f t="shared" si="129"/>
        <v>57.520187499999999</v>
      </c>
      <c r="Q2092" t="s">
        <v>8324</v>
      </c>
      <c r="R209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1">
        <v>18000</v>
      </c>
      <c r="E2093" s="11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11">
        <f t="shared" si="129"/>
        <v>88.147154471544724</v>
      </c>
      <c r="Q2093" t="s">
        <v>8324</v>
      </c>
      <c r="R2093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1">
        <v>6000</v>
      </c>
      <c r="E2094" s="11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11">
        <f t="shared" si="129"/>
        <v>110.49090909090908</v>
      </c>
      <c r="Q2094" t="s">
        <v>8324</v>
      </c>
      <c r="R2094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1">
        <v>1500</v>
      </c>
      <c r="E2095" s="11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11">
        <f t="shared" si="129"/>
        <v>66.826086956521735</v>
      </c>
      <c r="Q2095" t="s">
        <v>8324</v>
      </c>
      <c r="R2095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1">
        <v>3500</v>
      </c>
      <c r="E2096" s="11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11">
        <f t="shared" si="129"/>
        <v>58.597222222222221</v>
      </c>
      <c r="Q2096" t="s">
        <v>8324</v>
      </c>
      <c r="R2096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1">
        <v>2500</v>
      </c>
      <c r="E2097" s="11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11">
        <f t="shared" si="129"/>
        <v>113.63636363636364</v>
      </c>
      <c r="Q2097" t="s">
        <v>8324</v>
      </c>
      <c r="R2097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1">
        <v>600</v>
      </c>
      <c r="E2098" s="11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11">
        <f t="shared" si="129"/>
        <v>43.571428571428569</v>
      </c>
      <c r="Q2098" t="s">
        <v>8324</v>
      </c>
      <c r="R209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1">
        <v>3000</v>
      </c>
      <c r="E2099" s="11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11">
        <f t="shared" si="129"/>
        <v>78.94736842105263</v>
      </c>
      <c r="Q2099" t="s">
        <v>8324</v>
      </c>
      <c r="R2099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1">
        <v>6000</v>
      </c>
      <c r="E2100" s="11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11">
        <f t="shared" si="129"/>
        <v>188.125</v>
      </c>
      <c r="Q2100" t="s">
        <v>8324</v>
      </c>
      <c r="R2100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1">
        <v>3000</v>
      </c>
      <c r="E2101" s="1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11">
        <f t="shared" si="129"/>
        <v>63.031746031746032</v>
      </c>
      <c r="Q2101" t="s">
        <v>8324</v>
      </c>
      <c r="R2101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1">
        <v>600</v>
      </c>
      <c r="E2102" s="11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11">
        <f t="shared" si="129"/>
        <v>30.37037037037037</v>
      </c>
      <c r="Q2102" t="s">
        <v>8324</v>
      </c>
      <c r="R210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1">
        <v>2000</v>
      </c>
      <c r="E2103" s="11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11">
        <f t="shared" si="129"/>
        <v>51.477272727272727</v>
      </c>
      <c r="Q2103" t="s">
        <v>8324</v>
      </c>
      <c r="R2103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1">
        <v>1000</v>
      </c>
      <c r="E2104" s="11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11">
        <f t="shared" si="129"/>
        <v>35.789473684210527</v>
      </c>
      <c r="Q2104" t="s">
        <v>8324</v>
      </c>
      <c r="R2104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1">
        <v>7777</v>
      </c>
      <c r="E2105" s="11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11">
        <f t="shared" si="129"/>
        <v>98.817391304347822</v>
      </c>
      <c r="Q2105" t="s">
        <v>8324</v>
      </c>
      <c r="R2105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1">
        <v>800</v>
      </c>
      <c r="E2106" s="11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11">
        <f t="shared" si="129"/>
        <v>28</v>
      </c>
      <c r="Q2106" t="s">
        <v>8324</v>
      </c>
      <c r="R2106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1">
        <v>2000</v>
      </c>
      <c r="E2107" s="11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11">
        <f t="shared" si="129"/>
        <v>51.313131313131315</v>
      </c>
      <c r="Q2107" t="s">
        <v>8324</v>
      </c>
      <c r="R2107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1">
        <v>2200</v>
      </c>
      <c r="E2108" s="11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11">
        <f t="shared" si="129"/>
        <v>53.522727272727273</v>
      </c>
      <c r="Q2108" t="s">
        <v>8324</v>
      </c>
      <c r="R210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1">
        <v>2000</v>
      </c>
      <c r="E2109" s="11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11">
        <f t="shared" si="129"/>
        <v>37.149310344827583</v>
      </c>
      <c r="Q2109" t="s">
        <v>8324</v>
      </c>
      <c r="R2109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1">
        <v>16000</v>
      </c>
      <c r="E2110" s="11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11">
        <f t="shared" si="129"/>
        <v>89.895287958115176</v>
      </c>
      <c r="Q2110" t="s">
        <v>8324</v>
      </c>
      <c r="R2110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1">
        <v>4000</v>
      </c>
      <c r="E2111" s="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11">
        <f t="shared" si="129"/>
        <v>106.52500000000001</v>
      </c>
      <c r="Q2111" t="s">
        <v>8324</v>
      </c>
      <c r="R2111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1">
        <v>2000</v>
      </c>
      <c r="E2112" s="11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11">
        <f t="shared" si="129"/>
        <v>52.815789473684212</v>
      </c>
      <c r="Q2112" t="s">
        <v>8324</v>
      </c>
      <c r="R211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1">
        <v>2000</v>
      </c>
      <c r="E2113" s="11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11">
        <f t="shared" si="129"/>
        <v>54.615384615384613</v>
      </c>
      <c r="Q2113" t="s">
        <v>8324</v>
      </c>
      <c r="R2113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1">
        <v>300</v>
      </c>
      <c r="E2114" s="11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11">
        <f t="shared" si="129"/>
        <v>27.272727272727273</v>
      </c>
      <c r="Q2114" t="s">
        <v>8324</v>
      </c>
      <c r="R2114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1">
        <v>7000</v>
      </c>
      <c r="E2115" s="11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11">
        <f t="shared" ref="P2115:P2178" si="133">IFERROR(E2115/L2115,0)</f>
        <v>68.598130841121488</v>
      </c>
      <c r="Q2115" t="s">
        <v>8324</v>
      </c>
      <c r="R2115" t="s">
        <v>8328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1">
        <v>5000</v>
      </c>
      <c r="E2116" s="11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11">
        <f t="shared" si="133"/>
        <v>35.612244897959187</v>
      </c>
      <c r="Q2116" t="s">
        <v>8324</v>
      </c>
      <c r="R2116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1">
        <v>1500</v>
      </c>
      <c r="E2117" s="11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11">
        <f t="shared" si="133"/>
        <v>94.027777777777771</v>
      </c>
      <c r="Q2117" t="s">
        <v>8324</v>
      </c>
      <c r="R2117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1">
        <v>48000</v>
      </c>
      <c r="E2118" s="11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11">
        <f t="shared" si="133"/>
        <v>526.45652173913038</v>
      </c>
      <c r="Q2118" t="s">
        <v>8324</v>
      </c>
      <c r="R211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1">
        <v>1200</v>
      </c>
      <c r="E2119" s="11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11">
        <f t="shared" si="133"/>
        <v>50.657142857142858</v>
      </c>
      <c r="Q2119" t="s">
        <v>8324</v>
      </c>
      <c r="R2119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1">
        <v>1000</v>
      </c>
      <c r="E2120" s="11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11">
        <f t="shared" si="133"/>
        <v>79.182941176470578</v>
      </c>
      <c r="Q2120" t="s">
        <v>8324</v>
      </c>
      <c r="R2120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1">
        <v>2000</v>
      </c>
      <c r="E2121" s="1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11">
        <f t="shared" si="133"/>
        <v>91.590909090909093</v>
      </c>
      <c r="Q2121" t="s">
        <v>8324</v>
      </c>
      <c r="R2121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1">
        <v>8000</v>
      </c>
      <c r="E2122" s="11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11">
        <f t="shared" si="133"/>
        <v>116.96275362318841</v>
      </c>
      <c r="Q2122" t="s">
        <v>8324</v>
      </c>
      <c r="R212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1">
        <v>50000</v>
      </c>
      <c r="E2123" s="11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11">
        <f t="shared" si="133"/>
        <v>28.4</v>
      </c>
      <c r="Q2123" t="s">
        <v>8332</v>
      </c>
      <c r="R2123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1">
        <v>80000</v>
      </c>
      <c r="E2124" s="11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11">
        <f t="shared" si="133"/>
        <v>103.33333333333333</v>
      </c>
      <c r="Q2124" t="s">
        <v>8332</v>
      </c>
      <c r="R2124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1">
        <v>500</v>
      </c>
      <c r="E2125" s="11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11">
        <f t="shared" si="133"/>
        <v>10</v>
      </c>
      <c r="Q2125" t="s">
        <v>8332</v>
      </c>
      <c r="R2125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1">
        <v>1100</v>
      </c>
      <c r="E2126" s="11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11">
        <f t="shared" si="133"/>
        <v>23</v>
      </c>
      <c r="Q2126" t="s">
        <v>8332</v>
      </c>
      <c r="R2126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1">
        <v>60000</v>
      </c>
      <c r="E2127" s="11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11">
        <f t="shared" si="133"/>
        <v>31.555555555555557</v>
      </c>
      <c r="Q2127" t="s">
        <v>8332</v>
      </c>
      <c r="R2127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1">
        <v>20000</v>
      </c>
      <c r="E2128" s="11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11">
        <f t="shared" si="133"/>
        <v>5</v>
      </c>
      <c r="Q2128" t="s">
        <v>8332</v>
      </c>
      <c r="R212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1">
        <v>28000</v>
      </c>
      <c r="E2129" s="11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11">
        <f t="shared" si="133"/>
        <v>34.220338983050844</v>
      </c>
      <c r="Q2129" t="s">
        <v>8332</v>
      </c>
      <c r="R2129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1">
        <v>15000</v>
      </c>
      <c r="E2130" s="11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11">
        <f t="shared" si="133"/>
        <v>25</v>
      </c>
      <c r="Q2130" t="s">
        <v>8332</v>
      </c>
      <c r="R2130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1">
        <v>2000</v>
      </c>
      <c r="E2131" s="1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11">
        <f t="shared" si="133"/>
        <v>19.666666666666668</v>
      </c>
      <c r="Q2131" t="s">
        <v>8332</v>
      </c>
      <c r="R2131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1">
        <v>42000</v>
      </c>
      <c r="E2132" s="11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11">
        <f t="shared" si="133"/>
        <v>21.25</v>
      </c>
      <c r="Q2132" t="s">
        <v>8332</v>
      </c>
      <c r="R213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1">
        <v>500</v>
      </c>
      <c r="E2133" s="11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11">
        <f t="shared" si="133"/>
        <v>8.3333333333333339</v>
      </c>
      <c r="Q2133" t="s">
        <v>8332</v>
      </c>
      <c r="R2133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1">
        <v>100000</v>
      </c>
      <c r="E2134" s="11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11">
        <f t="shared" si="133"/>
        <v>21.34333333333333</v>
      </c>
      <c r="Q2134" t="s">
        <v>8332</v>
      </c>
      <c r="R2134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1">
        <v>1000</v>
      </c>
      <c r="E2135" s="11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11">
        <f t="shared" si="133"/>
        <v>5.333333333333333</v>
      </c>
      <c r="Q2135" t="s">
        <v>8332</v>
      </c>
      <c r="R2135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1">
        <v>6000</v>
      </c>
      <c r="E2136" s="11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11">
        <f t="shared" si="133"/>
        <v>34.666666666666664</v>
      </c>
      <c r="Q2136" t="s">
        <v>8332</v>
      </c>
      <c r="R2136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1">
        <v>5000</v>
      </c>
      <c r="E2137" s="11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11">
        <f t="shared" si="133"/>
        <v>21.727272727272727</v>
      </c>
      <c r="Q2137" t="s">
        <v>8332</v>
      </c>
      <c r="R2137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1">
        <v>80000</v>
      </c>
      <c r="E2138" s="11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11">
        <f t="shared" si="133"/>
        <v>11.922499999999999</v>
      </c>
      <c r="Q2138" t="s">
        <v>8332</v>
      </c>
      <c r="R213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1">
        <v>50000</v>
      </c>
      <c r="E2139" s="11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11">
        <f t="shared" si="133"/>
        <v>26.59737827715356</v>
      </c>
      <c r="Q2139" t="s">
        <v>8332</v>
      </c>
      <c r="R2139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1">
        <v>1000</v>
      </c>
      <c r="E2140" s="11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11">
        <f t="shared" si="133"/>
        <v>10.666666666666666</v>
      </c>
      <c r="Q2140" t="s">
        <v>8332</v>
      </c>
      <c r="R2140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1">
        <v>30000</v>
      </c>
      <c r="E2141" s="1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11">
        <f t="shared" si="133"/>
        <v>29.035714285714285</v>
      </c>
      <c r="Q2141" t="s">
        <v>8332</v>
      </c>
      <c r="R2141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1">
        <v>500000</v>
      </c>
      <c r="E2142" s="11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11">
        <f t="shared" si="133"/>
        <v>50.909090909090907</v>
      </c>
      <c r="Q2142" t="s">
        <v>8332</v>
      </c>
      <c r="R214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1">
        <v>15000</v>
      </c>
      <c r="E2143" s="11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1">
        <f t="shared" si="133"/>
        <v>0</v>
      </c>
      <c r="Q2143" t="s">
        <v>8332</v>
      </c>
      <c r="R2143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1">
        <v>10500</v>
      </c>
      <c r="E2144" s="11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11">
        <f t="shared" si="133"/>
        <v>50.083333333333336</v>
      </c>
      <c r="Q2144" t="s">
        <v>8332</v>
      </c>
      <c r="R2144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1">
        <v>2000</v>
      </c>
      <c r="E2145" s="11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11">
        <f t="shared" si="133"/>
        <v>45</v>
      </c>
      <c r="Q2145" t="s">
        <v>8332</v>
      </c>
      <c r="R2145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1">
        <v>35500</v>
      </c>
      <c r="E2146" s="11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11">
        <f t="shared" si="133"/>
        <v>25.291666666666668</v>
      </c>
      <c r="Q2146" t="s">
        <v>8332</v>
      </c>
      <c r="R2146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1">
        <v>15000</v>
      </c>
      <c r="E2147" s="11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11">
        <f t="shared" si="133"/>
        <v>51.292134831460672</v>
      </c>
      <c r="Q2147" t="s">
        <v>8332</v>
      </c>
      <c r="R2147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1">
        <v>5000</v>
      </c>
      <c r="E2148" s="11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11">
        <f t="shared" si="133"/>
        <v>1</v>
      </c>
      <c r="Q2148" t="s">
        <v>8332</v>
      </c>
      <c r="R214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1">
        <v>390000</v>
      </c>
      <c r="E2149" s="11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11">
        <f t="shared" si="133"/>
        <v>49.381818181818183</v>
      </c>
      <c r="Q2149" t="s">
        <v>8332</v>
      </c>
      <c r="R2149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1">
        <v>100</v>
      </c>
      <c r="E2150" s="11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11">
        <f t="shared" si="133"/>
        <v>1</v>
      </c>
      <c r="Q2150" t="s">
        <v>8332</v>
      </c>
      <c r="R2150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1">
        <v>2000</v>
      </c>
      <c r="E2151" s="1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1">
        <f t="shared" si="133"/>
        <v>0</v>
      </c>
      <c r="Q2151" t="s">
        <v>8332</v>
      </c>
      <c r="R2151" t="s">
        <v>8333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1">
        <v>50000</v>
      </c>
      <c r="E2152" s="11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11">
        <f t="shared" si="133"/>
        <v>101.25</v>
      </c>
      <c r="Q2152" t="s">
        <v>8332</v>
      </c>
      <c r="R215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1">
        <v>45000</v>
      </c>
      <c r="E2153" s="11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11">
        <f t="shared" si="133"/>
        <v>19.666666666666668</v>
      </c>
      <c r="Q2153" t="s">
        <v>8332</v>
      </c>
      <c r="R2153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1">
        <v>30000</v>
      </c>
      <c r="E2154" s="11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11">
        <f t="shared" si="133"/>
        <v>12.5</v>
      </c>
      <c r="Q2154" t="s">
        <v>8332</v>
      </c>
      <c r="R2154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1">
        <v>372625</v>
      </c>
      <c r="E2155" s="11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11">
        <f t="shared" si="133"/>
        <v>8.5</v>
      </c>
      <c r="Q2155" t="s">
        <v>8332</v>
      </c>
      <c r="R2155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1">
        <v>250</v>
      </c>
      <c r="E2156" s="11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11">
        <f t="shared" si="133"/>
        <v>1</v>
      </c>
      <c r="Q2156" t="s">
        <v>8332</v>
      </c>
      <c r="R2156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1">
        <v>5000</v>
      </c>
      <c r="E2157" s="11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11">
        <f t="shared" si="133"/>
        <v>23</v>
      </c>
      <c r="Q2157" t="s">
        <v>8332</v>
      </c>
      <c r="R2157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1">
        <v>56000</v>
      </c>
      <c r="E2158" s="11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11">
        <f t="shared" si="133"/>
        <v>17.987951807228917</v>
      </c>
      <c r="Q2158" t="s">
        <v>8332</v>
      </c>
      <c r="R215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1">
        <v>75000</v>
      </c>
      <c r="E2159" s="11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11">
        <f t="shared" si="133"/>
        <v>370.94736842105266</v>
      </c>
      <c r="Q2159" t="s">
        <v>8332</v>
      </c>
      <c r="R2159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1">
        <v>300000</v>
      </c>
      <c r="E2160" s="11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11">
        <f t="shared" si="133"/>
        <v>63.569485530546629</v>
      </c>
      <c r="Q2160" t="s">
        <v>8332</v>
      </c>
      <c r="R2160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1">
        <v>3600</v>
      </c>
      <c r="E2161" s="1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11">
        <f t="shared" si="133"/>
        <v>13</v>
      </c>
      <c r="Q2161" t="s">
        <v>8332</v>
      </c>
      <c r="R2161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1">
        <v>10000</v>
      </c>
      <c r="E2162" s="11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11">
        <f t="shared" si="133"/>
        <v>5.3125</v>
      </c>
      <c r="Q2162" t="s">
        <v>8332</v>
      </c>
      <c r="R216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1">
        <v>400</v>
      </c>
      <c r="E2163" s="11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11">
        <f t="shared" si="133"/>
        <v>35.615384615384613</v>
      </c>
      <c r="Q2163" t="s">
        <v>8324</v>
      </c>
      <c r="R2163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1">
        <v>4500</v>
      </c>
      <c r="E2164" s="11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11">
        <f t="shared" si="133"/>
        <v>87.103448275862064</v>
      </c>
      <c r="Q2164" t="s">
        <v>8324</v>
      </c>
      <c r="R2164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1">
        <v>2500</v>
      </c>
      <c r="E2165" s="11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11">
        <f t="shared" si="133"/>
        <v>75.11363636363636</v>
      </c>
      <c r="Q2165" t="s">
        <v>8324</v>
      </c>
      <c r="R2165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1">
        <v>5500</v>
      </c>
      <c r="E2166" s="11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11">
        <f t="shared" si="133"/>
        <v>68.01204819277109</v>
      </c>
      <c r="Q2166" t="s">
        <v>8324</v>
      </c>
      <c r="R2166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1">
        <v>2500</v>
      </c>
      <c r="E2167" s="11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11">
        <f t="shared" si="133"/>
        <v>29.623931623931625</v>
      </c>
      <c r="Q2167" t="s">
        <v>8324</v>
      </c>
      <c r="R2167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1">
        <v>2000</v>
      </c>
      <c r="E2168" s="11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11">
        <f t="shared" si="133"/>
        <v>91.625</v>
      </c>
      <c r="Q2168" t="s">
        <v>8324</v>
      </c>
      <c r="R216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1">
        <v>150</v>
      </c>
      <c r="E2169" s="11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11">
        <f t="shared" si="133"/>
        <v>22.5</v>
      </c>
      <c r="Q2169" t="s">
        <v>8324</v>
      </c>
      <c r="R2169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1">
        <v>18000</v>
      </c>
      <c r="E2170" s="11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11">
        <f t="shared" si="133"/>
        <v>64.366735294117646</v>
      </c>
      <c r="Q2170" t="s">
        <v>8324</v>
      </c>
      <c r="R2170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1">
        <v>153</v>
      </c>
      <c r="E2171" s="1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11">
        <f t="shared" si="133"/>
        <v>21.857142857142858</v>
      </c>
      <c r="Q2171" t="s">
        <v>8324</v>
      </c>
      <c r="R2171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1">
        <v>350</v>
      </c>
      <c r="E2172" s="11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11">
        <f t="shared" si="133"/>
        <v>33.315789473684212</v>
      </c>
      <c r="Q2172" t="s">
        <v>8324</v>
      </c>
      <c r="R217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1">
        <v>4000</v>
      </c>
      <c r="E2173" s="11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11">
        <f t="shared" si="133"/>
        <v>90.276595744680847</v>
      </c>
      <c r="Q2173" t="s">
        <v>8324</v>
      </c>
      <c r="R2173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1">
        <v>1000</v>
      </c>
      <c r="E2174" s="11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11">
        <f t="shared" si="133"/>
        <v>76.92307692307692</v>
      </c>
      <c r="Q2174" t="s">
        <v>8324</v>
      </c>
      <c r="R2174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1">
        <v>4200</v>
      </c>
      <c r="E2175" s="11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11">
        <f t="shared" si="133"/>
        <v>59.233333333333334</v>
      </c>
      <c r="Q2175" t="s">
        <v>8324</v>
      </c>
      <c r="R2175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1">
        <v>4000</v>
      </c>
      <c r="E2176" s="11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11">
        <f t="shared" si="133"/>
        <v>65.38095238095238</v>
      </c>
      <c r="Q2176" t="s">
        <v>8324</v>
      </c>
      <c r="R2176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1">
        <v>700</v>
      </c>
      <c r="E2177" s="11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11">
        <f t="shared" si="133"/>
        <v>67.307692307692307</v>
      </c>
      <c r="Q2177" t="s">
        <v>8324</v>
      </c>
      <c r="R2177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1">
        <v>5000</v>
      </c>
      <c r="E2178" s="11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11">
        <f t="shared" si="133"/>
        <v>88.74647887323944</v>
      </c>
      <c r="Q2178" t="s">
        <v>8324</v>
      </c>
      <c r="R2178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1">
        <v>2500</v>
      </c>
      <c r="E2179" s="11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11">
        <f t="shared" ref="P2179:P2242" si="137">IFERROR(E2179/L2179,0)</f>
        <v>65.868421052631575</v>
      </c>
      <c r="Q2179" t="s">
        <v>8324</v>
      </c>
      <c r="R2179" t="s">
        <v>8325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1">
        <v>25000</v>
      </c>
      <c r="E2180" s="11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11">
        <f t="shared" si="137"/>
        <v>40.349243306169967</v>
      </c>
      <c r="Q2180" t="s">
        <v>8324</v>
      </c>
      <c r="R2180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1">
        <v>1000</v>
      </c>
      <c r="E2181" s="1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11">
        <f t="shared" si="137"/>
        <v>76.857142857142861</v>
      </c>
      <c r="Q2181" t="s">
        <v>8324</v>
      </c>
      <c r="R2181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1">
        <v>5000</v>
      </c>
      <c r="E2182" s="11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11">
        <f t="shared" si="137"/>
        <v>68.707820512820518</v>
      </c>
      <c r="Q2182" t="s">
        <v>8324</v>
      </c>
      <c r="R218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1">
        <v>2000</v>
      </c>
      <c r="E2183" s="11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11">
        <f t="shared" si="137"/>
        <v>57.773584905660378</v>
      </c>
      <c r="Q2183" t="s">
        <v>8332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1">
        <v>3000</v>
      </c>
      <c r="E2184" s="11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11">
        <f t="shared" si="137"/>
        <v>44.171348314606739</v>
      </c>
      <c r="Q2184" t="s">
        <v>8332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1">
        <v>1800</v>
      </c>
      <c r="E2185" s="11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11">
        <f t="shared" si="137"/>
        <v>31.566308243727597</v>
      </c>
      <c r="Q2185" t="s">
        <v>8332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1">
        <v>10000</v>
      </c>
      <c r="E2186" s="11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11">
        <f t="shared" si="137"/>
        <v>107.04511278195488</v>
      </c>
      <c r="Q2186" t="s">
        <v>8332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1">
        <v>5000</v>
      </c>
      <c r="E2187" s="11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11">
        <f t="shared" si="137"/>
        <v>149.03451043338683</v>
      </c>
      <c r="Q2187" t="s">
        <v>8332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1">
        <v>20000</v>
      </c>
      <c r="E2188" s="11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11">
        <f t="shared" si="137"/>
        <v>55.956632653061227</v>
      </c>
      <c r="Q2188" t="s">
        <v>8332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1">
        <v>20000</v>
      </c>
      <c r="E2189" s="11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11">
        <f t="shared" si="137"/>
        <v>56.970381807973048</v>
      </c>
      <c r="Q2189" t="s">
        <v>8332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1">
        <v>5494</v>
      </c>
      <c r="E2190" s="11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11">
        <f t="shared" si="137"/>
        <v>44.056420233463037</v>
      </c>
      <c r="Q2190" t="s">
        <v>8332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1">
        <v>1200</v>
      </c>
      <c r="E2191" s="1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11">
        <f t="shared" si="137"/>
        <v>68.625</v>
      </c>
      <c r="Q2191" t="s">
        <v>8332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1">
        <v>19000</v>
      </c>
      <c r="E2192" s="11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11">
        <f t="shared" si="137"/>
        <v>65.318435754189949</v>
      </c>
      <c r="Q2192" t="s">
        <v>8332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1">
        <v>750</v>
      </c>
      <c r="E2193" s="11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11">
        <f t="shared" si="137"/>
        <v>35.92</v>
      </c>
      <c r="Q2193" t="s">
        <v>8332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1">
        <v>12000</v>
      </c>
      <c r="E2194" s="11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11">
        <f t="shared" si="137"/>
        <v>40.070667078443485</v>
      </c>
      <c r="Q2194" t="s">
        <v>8332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1">
        <v>15000</v>
      </c>
      <c r="E2195" s="11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11">
        <f t="shared" si="137"/>
        <v>75.647714604236342</v>
      </c>
      <c r="Q2195" t="s">
        <v>8332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1">
        <v>10000</v>
      </c>
      <c r="E2196" s="11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11">
        <f t="shared" si="137"/>
        <v>61.203872437357631</v>
      </c>
      <c r="Q2196" t="s">
        <v>8332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1">
        <v>4600</v>
      </c>
      <c r="E2197" s="11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11">
        <f t="shared" si="137"/>
        <v>48.130434782608695</v>
      </c>
      <c r="Q2197" t="s">
        <v>8332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1">
        <v>14000</v>
      </c>
      <c r="E2198" s="11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11">
        <f t="shared" si="137"/>
        <v>68.106837606837601</v>
      </c>
      <c r="Q2198" t="s">
        <v>8332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1">
        <v>30000</v>
      </c>
      <c r="E2199" s="11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11">
        <f t="shared" si="137"/>
        <v>65.891300230946882</v>
      </c>
      <c r="Q2199" t="s">
        <v>8332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1">
        <v>40000</v>
      </c>
      <c r="E2200" s="11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11">
        <f t="shared" si="137"/>
        <v>81.654377880184327</v>
      </c>
      <c r="Q2200" t="s">
        <v>8332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1">
        <v>9000</v>
      </c>
      <c r="E2201" s="1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11">
        <f t="shared" si="137"/>
        <v>52.701195219123505</v>
      </c>
      <c r="Q2201" t="s">
        <v>8332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1">
        <v>2000</v>
      </c>
      <c r="E2202" s="11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11">
        <f t="shared" si="137"/>
        <v>41.228136882129277</v>
      </c>
      <c r="Q2202" t="s">
        <v>8332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1">
        <v>110</v>
      </c>
      <c r="E2203" s="11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11">
        <f t="shared" si="137"/>
        <v>15.035357142857142</v>
      </c>
      <c r="Q2203" t="s">
        <v>8324</v>
      </c>
      <c r="R2203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1">
        <v>4000</v>
      </c>
      <c r="E2204" s="11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11">
        <f t="shared" si="137"/>
        <v>39.066920943134534</v>
      </c>
      <c r="Q2204" t="s">
        <v>8324</v>
      </c>
      <c r="R2204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1">
        <v>2000</v>
      </c>
      <c r="E2205" s="11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11">
        <f t="shared" si="137"/>
        <v>43.82</v>
      </c>
      <c r="Q2205" t="s">
        <v>8324</v>
      </c>
      <c r="R2205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1">
        <v>1500</v>
      </c>
      <c r="E2206" s="11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11">
        <f t="shared" si="137"/>
        <v>27.301369863013697</v>
      </c>
      <c r="Q2206" t="s">
        <v>8324</v>
      </c>
      <c r="R2206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1">
        <v>750</v>
      </c>
      <c r="E2207" s="11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11">
        <f t="shared" si="137"/>
        <v>42.222222222222221</v>
      </c>
      <c r="Q2207" t="s">
        <v>8324</v>
      </c>
      <c r="R2207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1">
        <v>1100</v>
      </c>
      <c r="E2208" s="11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11">
        <f t="shared" si="137"/>
        <v>33.235294117647058</v>
      </c>
      <c r="Q2208" t="s">
        <v>8324</v>
      </c>
      <c r="R220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1">
        <v>2000</v>
      </c>
      <c r="E2209" s="11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11">
        <f t="shared" si="137"/>
        <v>285.71428571428572</v>
      </c>
      <c r="Q2209" t="s">
        <v>8324</v>
      </c>
      <c r="R2209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1">
        <v>1000</v>
      </c>
      <c r="E2210" s="11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11">
        <f t="shared" si="137"/>
        <v>42.333333333333336</v>
      </c>
      <c r="Q2210" t="s">
        <v>8324</v>
      </c>
      <c r="R2210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1">
        <v>500</v>
      </c>
      <c r="E2211" s="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11">
        <f t="shared" si="137"/>
        <v>50.266666666666666</v>
      </c>
      <c r="Q2211" t="s">
        <v>8324</v>
      </c>
      <c r="R2211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1">
        <v>4000</v>
      </c>
      <c r="E2212" s="11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11">
        <f t="shared" si="137"/>
        <v>61.902777777777779</v>
      </c>
      <c r="Q2212" t="s">
        <v>8324</v>
      </c>
      <c r="R221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1">
        <v>2500</v>
      </c>
      <c r="E2213" s="11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11">
        <f t="shared" si="137"/>
        <v>40.75</v>
      </c>
      <c r="Q2213" t="s">
        <v>8324</v>
      </c>
      <c r="R2213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1">
        <v>6000</v>
      </c>
      <c r="E2214" s="11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11">
        <f t="shared" si="137"/>
        <v>55.796747967479675</v>
      </c>
      <c r="Q2214" t="s">
        <v>8324</v>
      </c>
      <c r="R2214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1">
        <v>5</v>
      </c>
      <c r="E2215" s="11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11">
        <f t="shared" si="137"/>
        <v>10</v>
      </c>
      <c r="Q2215" t="s">
        <v>8324</v>
      </c>
      <c r="R2215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1">
        <v>600</v>
      </c>
      <c r="E2216" s="11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11">
        <f t="shared" si="137"/>
        <v>73.125416666666666</v>
      </c>
      <c r="Q2216" t="s">
        <v>8324</v>
      </c>
      <c r="R2216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1">
        <v>550</v>
      </c>
      <c r="E2217" s="11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11">
        <f t="shared" si="137"/>
        <v>26.060606060606062</v>
      </c>
      <c r="Q2217" t="s">
        <v>8324</v>
      </c>
      <c r="R2217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1">
        <v>300</v>
      </c>
      <c r="E2218" s="11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11">
        <f t="shared" si="137"/>
        <v>22.642857142857142</v>
      </c>
      <c r="Q2218" t="s">
        <v>8324</v>
      </c>
      <c r="R221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1">
        <v>420</v>
      </c>
      <c r="E2219" s="11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11">
        <f t="shared" si="137"/>
        <v>47.222222222222221</v>
      </c>
      <c r="Q2219" t="s">
        <v>8324</v>
      </c>
      <c r="R2219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1">
        <v>2000</v>
      </c>
      <c r="E2220" s="11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11">
        <f t="shared" si="137"/>
        <v>32.324473684210524</v>
      </c>
      <c r="Q2220" t="s">
        <v>8324</v>
      </c>
      <c r="R2220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1">
        <v>1000</v>
      </c>
      <c r="E2221" s="1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11">
        <f t="shared" si="137"/>
        <v>53.421052631578945</v>
      </c>
      <c r="Q2221" t="s">
        <v>8324</v>
      </c>
      <c r="R2221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1">
        <v>3500</v>
      </c>
      <c r="E2222" s="11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11">
        <f t="shared" si="137"/>
        <v>51.304347826086953</v>
      </c>
      <c r="Q2222" t="s">
        <v>8324</v>
      </c>
      <c r="R222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1">
        <v>7500</v>
      </c>
      <c r="E2223" s="11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11">
        <f t="shared" si="137"/>
        <v>37.197247706422019</v>
      </c>
      <c r="Q2223" t="s">
        <v>8332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1">
        <v>500</v>
      </c>
      <c r="E2224" s="11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11">
        <f t="shared" si="137"/>
        <v>27.1</v>
      </c>
      <c r="Q2224" t="s">
        <v>8332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1">
        <v>19500</v>
      </c>
      <c r="E2225" s="11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11">
        <f t="shared" si="137"/>
        <v>206.31</v>
      </c>
      <c r="Q2225" t="s">
        <v>8332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1">
        <v>10000</v>
      </c>
      <c r="E2226" s="11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11">
        <f t="shared" si="137"/>
        <v>82.145270270270274</v>
      </c>
      <c r="Q2226" t="s">
        <v>8332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1">
        <v>21000</v>
      </c>
      <c r="E2227" s="11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11">
        <f t="shared" si="137"/>
        <v>164.79651993355483</v>
      </c>
      <c r="Q2227" t="s">
        <v>8332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1">
        <v>18000</v>
      </c>
      <c r="E2228" s="11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11">
        <f t="shared" si="137"/>
        <v>60.820280373831778</v>
      </c>
      <c r="Q2228" t="s">
        <v>8332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1">
        <v>13000</v>
      </c>
      <c r="E2229" s="11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11">
        <f t="shared" si="137"/>
        <v>67.970099667774093</v>
      </c>
      <c r="Q2229" t="s">
        <v>8332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1">
        <v>1000</v>
      </c>
      <c r="E2230" s="11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11">
        <f t="shared" si="137"/>
        <v>81.561805555555551</v>
      </c>
      <c r="Q2230" t="s">
        <v>8332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1">
        <v>8012</v>
      </c>
      <c r="E2231" s="1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11">
        <f t="shared" si="137"/>
        <v>25.42547309833024</v>
      </c>
      <c r="Q2231" t="s">
        <v>8332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1">
        <v>8500</v>
      </c>
      <c r="E2232" s="11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11">
        <f t="shared" si="137"/>
        <v>21.497991967871485</v>
      </c>
      <c r="Q2232" t="s">
        <v>8332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1">
        <v>2500</v>
      </c>
      <c r="E2233" s="11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11">
        <f t="shared" si="137"/>
        <v>27.226630727762803</v>
      </c>
      <c r="Q2233" t="s">
        <v>8332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1">
        <v>5000</v>
      </c>
      <c r="E2234" s="11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11">
        <f t="shared" si="137"/>
        <v>25.091093117408906</v>
      </c>
      <c r="Q2234" t="s">
        <v>8332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1">
        <v>2500</v>
      </c>
      <c r="E2235" s="11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11">
        <f t="shared" si="137"/>
        <v>21.230179028132991</v>
      </c>
      <c r="Q2235" t="s">
        <v>8332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1">
        <v>100</v>
      </c>
      <c r="E2236" s="11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11">
        <f t="shared" si="137"/>
        <v>41.607142857142854</v>
      </c>
      <c r="Q2236" t="s">
        <v>8332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1">
        <v>13000</v>
      </c>
      <c r="E2237" s="11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11">
        <f t="shared" si="137"/>
        <v>135.58503401360545</v>
      </c>
      <c r="Q2237" t="s">
        <v>8332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1">
        <v>2800</v>
      </c>
      <c r="E2238" s="11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11">
        <f t="shared" si="137"/>
        <v>22.116176470588236</v>
      </c>
      <c r="Q2238" t="s">
        <v>8332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1">
        <v>18000</v>
      </c>
      <c r="E2239" s="11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11">
        <f t="shared" si="137"/>
        <v>64.625635808748726</v>
      </c>
      <c r="Q2239" t="s">
        <v>8332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1">
        <v>4000</v>
      </c>
      <c r="E2240" s="11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11">
        <f t="shared" si="137"/>
        <v>69.569620253164558</v>
      </c>
      <c r="Q2240" t="s">
        <v>8332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1">
        <v>25000</v>
      </c>
      <c r="E2241" s="1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11">
        <f t="shared" si="137"/>
        <v>75.133028169014082</v>
      </c>
      <c r="Q2241" t="s">
        <v>8332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1">
        <v>5000</v>
      </c>
      <c r="E2242" s="11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11">
        <f t="shared" si="137"/>
        <v>140.97916666666666</v>
      </c>
      <c r="Q2242" t="s">
        <v>8332</v>
      </c>
      <c r="R224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1">
        <v>1000</v>
      </c>
      <c r="E2243" s="11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11">
        <f t="shared" ref="P2243:P2306" si="141">IFERROR(E2243/L2243,0)</f>
        <v>49.472392638036808</v>
      </c>
      <c r="Q2243" t="s">
        <v>8332</v>
      </c>
      <c r="R2243" t="s">
        <v>8350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1">
        <v>10000</v>
      </c>
      <c r="E2244" s="11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11">
        <f t="shared" si="141"/>
        <v>53.865251485148519</v>
      </c>
      <c r="Q2244" t="s">
        <v>8332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1">
        <v>1</v>
      </c>
      <c r="E2245" s="11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11">
        <f t="shared" si="141"/>
        <v>4.5712530712530715</v>
      </c>
      <c r="Q2245" t="s">
        <v>8332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1">
        <v>5000</v>
      </c>
      <c r="E2246" s="11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11">
        <f t="shared" si="141"/>
        <v>65.00344827586207</v>
      </c>
      <c r="Q2246" t="s">
        <v>8332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1">
        <v>4000</v>
      </c>
      <c r="E2247" s="11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11">
        <f t="shared" si="141"/>
        <v>53.475252525252522</v>
      </c>
      <c r="Q2247" t="s">
        <v>8332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1">
        <v>2500</v>
      </c>
      <c r="E2248" s="11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11">
        <f t="shared" si="141"/>
        <v>43.912280701754383</v>
      </c>
      <c r="Q2248" t="s">
        <v>8332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1">
        <v>18500</v>
      </c>
      <c r="E2249" s="11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11">
        <f t="shared" si="141"/>
        <v>50.852631578947367</v>
      </c>
      <c r="Q2249" t="s">
        <v>8332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1">
        <v>7000</v>
      </c>
      <c r="E2250" s="11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11">
        <f t="shared" si="141"/>
        <v>58.6328125</v>
      </c>
      <c r="Q2250" t="s">
        <v>8332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1">
        <v>3500</v>
      </c>
      <c r="E2251" s="1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11">
        <f t="shared" si="141"/>
        <v>32.81666666666667</v>
      </c>
      <c r="Q2251" t="s">
        <v>8332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1">
        <v>25000</v>
      </c>
      <c r="E2252" s="11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11">
        <f t="shared" si="141"/>
        <v>426.93169877408059</v>
      </c>
      <c r="Q2252" t="s">
        <v>8332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1">
        <v>8500</v>
      </c>
      <c r="E2253" s="11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11">
        <f t="shared" si="141"/>
        <v>23.808729166666669</v>
      </c>
      <c r="Q2253" t="s">
        <v>8332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1">
        <v>9000</v>
      </c>
      <c r="E2254" s="11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11">
        <f t="shared" si="141"/>
        <v>98.413654618473899</v>
      </c>
      <c r="Q2254" t="s">
        <v>8332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1">
        <v>8000</v>
      </c>
      <c r="E2255" s="11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11">
        <f t="shared" si="141"/>
        <v>107.32142857142857</v>
      </c>
      <c r="Q2255" t="s">
        <v>8332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1">
        <v>500</v>
      </c>
      <c r="E2256" s="11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11">
        <f t="shared" si="141"/>
        <v>11.67005076142132</v>
      </c>
      <c r="Q2256" t="s">
        <v>8332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1">
        <v>3950</v>
      </c>
      <c r="E2257" s="11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11">
        <f t="shared" si="141"/>
        <v>41.782287822878232</v>
      </c>
      <c r="Q2257" t="s">
        <v>8332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1">
        <v>480</v>
      </c>
      <c r="E2258" s="11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11">
        <f t="shared" si="141"/>
        <v>21.38</v>
      </c>
      <c r="Q2258" t="s">
        <v>8332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1">
        <v>2500</v>
      </c>
      <c r="E2259" s="11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11">
        <f t="shared" si="141"/>
        <v>94.103550295857985</v>
      </c>
      <c r="Q2259" t="s">
        <v>8332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1">
        <v>2200</v>
      </c>
      <c r="E2260" s="11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11">
        <f t="shared" si="141"/>
        <v>15.721951219512196</v>
      </c>
      <c r="Q2260" t="s">
        <v>8332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1">
        <v>1000</v>
      </c>
      <c r="E2261" s="1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11">
        <f t="shared" si="141"/>
        <v>90.635922330097088</v>
      </c>
      <c r="Q2261" t="s">
        <v>8332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1">
        <v>2500</v>
      </c>
      <c r="E2262" s="11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11">
        <f t="shared" si="141"/>
        <v>97.297619047619051</v>
      </c>
      <c r="Q2262" t="s">
        <v>8332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1">
        <v>1000</v>
      </c>
      <c r="E2263" s="11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11">
        <f t="shared" si="141"/>
        <v>37.11904761904762</v>
      </c>
      <c r="Q2263" t="s">
        <v>8332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1">
        <v>3300</v>
      </c>
      <c r="E2264" s="11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11">
        <f t="shared" si="141"/>
        <v>28.104972375690608</v>
      </c>
      <c r="Q2264" t="s">
        <v>8332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1">
        <v>7500</v>
      </c>
      <c r="E2265" s="11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11">
        <f t="shared" si="141"/>
        <v>144.43333333333334</v>
      </c>
      <c r="Q2265" t="s">
        <v>8332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1">
        <v>6000</v>
      </c>
      <c r="E2266" s="11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11">
        <f t="shared" si="141"/>
        <v>24.274157303370785</v>
      </c>
      <c r="Q2266" t="s">
        <v>8332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1">
        <v>200</v>
      </c>
      <c r="E2267" s="11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11">
        <f t="shared" si="141"/>
        <v>35.117647058823529</v>
      </c>
      <c r="Q2267" t="s">
        <v>8332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1">
        <v>1500</v>
      </c>
      <c r="E2268" s="11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11">
        <f t="shared" si="141"/>
        <v>24.762886597938145</v>
      </c>
      <c r="Q2268" t="s">
        <v>8332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1">
        <v>20000</v>
      </c>
      <c r="E2269" s="11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11">
        <f t="shared" si="141"/>
        <v>188.37871287128712</v>
      </c>
      <c r="Q2269" t="s">
        <v>8332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1">
        <v>28000</v>
      </c>
      <c r="E2270" s="11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11">
        <f t="shared" si="141"/>
        <v>148.08247422680412</v>
      </c>
      <c r="Q2270" t="s">
        <v>8332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1">
        <v>2500</v>
      </c>
      <c r="E2271" s="1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11">
        <f t="shared" si="141"/>
        <v>49.934589800443462</v>
      </c>
      <c r="Q2271" t="s">
        <v>8332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1">
        <v>25000</v>
      </c>
      <c r="E2272" s="11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11">
        <f t="shared" si="141"/>
        <v>107.82155688622754</v>
      </c>
      <c r="Q2272" t="s">
        <v>8332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1">
        <v>20000</v>
      </c>
      <c r="E2273" s="11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11">
        <f t="shared" si="141"/>
        <v>42.63403614457831</v>
      </c>
      <c r="Q2273" t="s">
        <v>8332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1">
        <v>1000</v>
      </c>
      <c r="E2274" s="11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11">
        <f t="shared" si="141"/>
        <v>14.370762711864407</v>
      </c>
      <c r="Q2274" t="s">
        <v>8332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1">
        <v>2500</v>
      </c>
      <c r="E2275" s="11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11">
        <f t="shared" si="141"/>
        <v>37.476190476190474</v>
      </c>
      <c r="Q2275" t="s">
        <v>8332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1">
        <v>2500</v>
      </c>
      <c r="E2276" s="11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11">
        <f t="shared" si="141"/>
        <v>30.202020202020201</v>
      </c>
      <c r="Q2276" t="s">
        <v>8332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1">
        <v>650</v>
      </c>
      <c r="E2277" s="11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11">
        <f t="shared" si="141"/>
        <v>33.550632911392405</v>
      </c>
      <c r="Q2277" t="s">
        <v>8332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1">
        <v>4589</v>
      </c>
      <c r="E2278" s="11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11">
        <f t="shared" si="141"/>
        <v>64.74666666666667</v>
      </c>
      <c r="Q2278" t="s">
        <v>8332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1">
        <v>8500</v>
      </c>
      <c r="E2279" s="11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11">
        <f t="shared" si="141"/>
        <v>57.932367149758456</v>
      </c>
      <c r="Q2279" t="s">
        <v>8332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1">
        <v>2000</v>
      </c>
      <c r="E2280" s="11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11">
        <f t="shared" si="141"/>
        <v>53.078431372549019</v>
      </c>
      <c r="Q2280" t="s">
        <v>8332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1">
        <v>1000</v>
      </c>
      <c r="E2281" s="1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11">
        <f t="shared" si="141"/>
        <v>48.0625</v>
      </c>
      <c r="Q2281" t="s">
        <v>8332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1">
        <v>9800</v>
      </c>
      <c r="E2282" s="11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11">
        <f t="shared" si="141"/>
        <v>82.396874999999994</v>
      </c>
      <c r="Q2282" t="s">
        <v>8332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1">
        <v>300</v>
      </c>
      <c r="E2283" s="11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11">
        <f t="shared" si="141"/>
        <v>50.454545454545453</v>
      </c>
      <c r="Q2283" t="s">
        <v>8324</v>
      </c>
      <c r="R2283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1">
        <v>750</v>
      </c>
      <c r="E2284" s="11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11">
        <f t="shared" si="141"/>
        <v>115.83333333333333</v>
      </c>
      <c r="Q2284" t="s">
        <v>8324</v>
      </c>
      <c r="R2284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1">
        <v>3000</v>
      </c>
      <c r="E2285" s="11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11">
        <f t="shared" si="141"/>
        <v>63.03458333333333</v>
      </c>
      <c r="Q2285" t="s">
        <v>8324</v>
      </c>
      <c r="R2285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1">
        <v>6000</v>
      </c>
      <c r="E2286" s="11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11">
        <f t="shared" si="141"/>
        <v>108.02152542372882</v>
      </c>
      <c r="Q2286" t="s">
        <v>8324</v>
      </c>
      <c r="R2286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1">
        <v>3000</v>
      </c>
      <c r="E2287" s="11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11">
        <f t="shared" si="141"/>
        <v>46.088607594936711</v>
      </c>
      <c r="Q2287" t="s">
        <v>8324</v>
      </c>
      <c r="R2287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1">
        <v>1500</v>
      </c>
      <c r="E2288" s="11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11">
        <f t="shared" si="141"/>
        <v>107.21428571428571</v>
      </c>
      <c r="Q2288" t="s">
        <v>8324</v>
      </c>
      <c r="R228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1">
        <v>4500</v>
      </c>
      <c r="E2289" s="11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11">
        <f t="shared" si="141"/>
        <v>50.9338679245283</v>
      </c>
      <c r="Q2289" t="s">
        <v>8324</v>
      </c>
      <c r="R2289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1">
        <v>1000</v>
      </c>
      <c r="E2290" s="11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11">
        <f t="shared" si="141"/>
        <v>40.04</v>
      </c>
      <c r="Q2290" t="s">
        <v>8324</v>
      </c>
      <c r="R2290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1">
        <v>1500</v>
      </c>
      <c r="E2291" s="1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11">
        <f t="shared" si="141"/>
        <v>64.44</v>
      </c>
      <c r="Q2291" t="s">
        <v>8324</v>
      </c>
      <c r="R2291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1">
        <v>1500</v>
      </c>
      <c r="E2292" s="11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11">
        <f t="shared" si="141"/>
        <v>53.827586206896555</v>
      </c>
      <c r="Q2292" t="s">
        <v>8324</v>
      </c>
      <c r="R229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1">
        <v>2500</v>
      </c>
      <c r="E2293" s="11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11">
        <f t="shared" si="141"/>
        <v>100.46511627906976</v>
      </c>
      <c r="Q2293" t="s">
        <v>8324</v>
      </c>
      <c r="R2293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1">
        <v>2000</v>
      </c>
      <c r="E2294" s="11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11">
        <f t="shared" si="141"/>
        <v>46.630652173913049</v>
      </c>
      <c r="Q2294" t="s">
        <v>8324</v>
      </c>
      <c r="R2294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1">
        <v>850</v>
      </c>
      <c r="E2295" s="11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11">
        <f t="shared" si="141"/>
        <v>34.074074074074076</v>
      </c>
      <c r="Q2295" t="s">
        <v>8324</v>
      </c>
      <c r="R2295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1">
        <v>5000</v>
      </c>
      <c r="E2296" s="11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11">
        <f t="shared" si="141"/>
        <v>65.214642857142863</v>
      </c>
      <c r="Q2296" t="s">
        <v>8324</v>
      </c>
      <c r="R2296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1">
        <v>1200</v>
      </c>
      <c r="E2297" s="11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11">
        <f t="shared" si="141"/>
        <v>44.205882352941174</v>
      </c>
      <c r="Q2297" t="s">
        <v>8324</v>
      </c>
      <c r="R2297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1">
        <v>7000</v>
      </c>
      <c r="E2298" s="11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11">
        <f t="shared" si="141"/>
        <v>71.965517241379317</v>
      </c>
      <c r="Q2298" t="s">
        <v>8324</v>
      </c>
      <c r="R229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1">
        <v>1000</v>
      </c>
      <c r="E2299" s="11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11">
        <f t="shared" si="141"/>
        <v>52.94736842105263</v>
      </c>
      <c r="Q2299" t="s">
        <v>8324</v>
      </c>
      <c r="R2299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1">
        <v>30000</v>
      </c>
      <c r="E2300" s="11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11">
        <f t="shared" si="141"/>
        <v>109.45138888888889</v>
      </c>
      <c r="Q2300" t="s">
        <v>8324</v>
      </c>
      <c r="R2300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1">
        <v>300</v>
      </c>
      <c r="E2301" s="1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11">
        <f t="shared" si="141"/>
        <v>75.035714285714292</v>
      </c>
      <c r="Q2301" t="s">
        <v>8324</v>
      </c>
      <c r="R2301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1">
        <v>800</v>
      </c>
      <c r="E2302" s="11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11">
        <f t="shared" si="141"/>
        <v>115.71428571428571</v>
      </c>
      <c r="Q2302" t="s">
        <v>8324</v>
      </c>
      <c r="R230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1">
        <v>5000</v>
      </c>
      <c r="E2303" s="11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11">
        <f t="shared" si="141"/>
        <v>31.659810426540286</v>
      </c>
      <c r="Q2303" t="s">
        <v>8324</v>
      </c>
      <c r="R2303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1">
        <v>2300</v>
      </c>
      <c r="E2304" s="11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11">
        <f t="shared" si="141"/>
        <v>46.176470588235297</v>
      </c>
      <c r="Q2304" t="s">
        <v>8324</v>
      </c>
      <c r="R2304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1">
        <v>6450</v>
      </c>
      <c r="E2305" s="11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11">
        <f t="shared" si="141"/>
        <v>68.481650485436887</v>
      </c>
      <c r="Q2305" t="s">
        <v>8324</v>
      </c>
      <c r="R2305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1">
        <v>6000</v>
      </c>
      <c r="E2306" s="11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11">
        <f t="shared" si="141"/>
        <v>53.469203539823013</v>
      </c>
      <c r="Q2306" t="s">
        <v>8324</v>
      </c>
      <c r="R2306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1">
        <v>18000</v>
      </c>
      <c r="E2307" s="11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11">
        <f t="shared" ref="P2307:P2370" si="145">IFERROR(E2307/L2307,0)</f>
        <v>109.10778443113773</v>
      </c>
      <c r="Q2307" t="s">
        <v>8324</v>
      </c>
      <c r="R2307" t="s">
        <v>8328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1">
        <v>3500</v>
      </c>
      <c r="E2308" s="11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11">
        <f t="shared" si="145"/>
        <v>51.185616438356163</v>
      </c>
      <c r="Q2308" t="s">
        <v>8324</v>
      </c>
      <c r="R230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1">
        <v>1964.47</v>
      </c>
      <c r="E2309" s="11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11">
        <f t="shared" si="145"/>
        <v>27.936800000000002</v>
      </c>
      <c r="Q2309" t="s">
        <v>8324</v>
      </c>
      <c r="R2309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1">
        <v>50000</v>
      </c>
      <c r="E2310" s="11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11">
        <f t="shared" si="145"/>
        <v>82.496921824104234</v>
      </c>
      <c r="Q2310" t="s">
        <v>8324</v>
      </c>
      <c r="R2310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1">
        <v>6000</v>
      </c>
      <c r="E2311" s="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11">
        <f t="shared" si="145"/>
        <v>59.817476635514019</v>
      </c>
      <c r="Q2311" t="s">
        <v>8324</v>
      </c>
      <c r="R2311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1">
        <v>18500</v>
      </c>
      <c r="E2312" s="11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11">
        <f t="shared" si="145"/>
        <v>64.816470588235291</v>
      </c>
      <c r="Q2312" t="s">
        <v>8324</v>
      </c>
      <c r="R231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1">
        <v>9000</v>
      </c>
      <c r="E2313" s="11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11">
        <f t="shared" si="145"/>
        <v>90.09615384615384</v>
      </c>
      <c r="Q2313" t="s">
        <v>8324</v>
      </c>
      <c r="R2313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1">
        <v>3000</v>
      </c>
      <c r="E2314" s="11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11">
        <f t="shared" si="145"/>
        <v>40.962025316455694</v>
      </c>
      <c r="Q2314" t="s">
        <v>8324</v>
      </c>
      <c r="R2314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1">
        <v>5000</v>
      </c>
      <c r="E2315" s="11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11">
        <f t="shared" si="145"/>
        <v>56.000127388535034</v>
      </c>
      <c r="Q2315" t="s">
        <v>8324</v>
      </c>
      <c r="R2315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1">
        <v>1200</v>
      </c>
      <c r="E2316" s="11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11">
        <f t="shared" si="145"/>
        <v>37.672800000000002</v>
      </c>
      <c r="Q2316" t="s">
        <v>8324</v>
      </c>
      <c r="R2316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1">
        <v>2500</v>
      </c>
      <c r="E2317" s="11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11">
        <f t="shared" si="145"/>
        <v>40.078125</v>
      </c>
      <c r="Q2317" t="s">
        <v>8324</v>
      </c>
      <c r="R2317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1">
        <v>15000</v>
      </c>
      <c r="E2318" s="11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11">
        <f t="shared" si="145"/>
        <v>78.031999999999996</v>
      </c>
      <c r="Q2318" t="s">
        <v>8324</v>
      </c>
      <c r="R231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1">
        <v>400</v>
      </c>
      <c r="E2319" s="11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11">
        <f t="shared" si="145"/>
        <v>18.90909090909091</v>
      </c>
      <c r="Q2319" t="s">
        <v>8324</v>
      </c>
      <c r="R2319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1">
        <v>5000</v>
      </c>
      <c r="E2320" s="11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11">
        <f t="shared" si="145"/>
        <v>37.134969325153371</v>
      </c>
      <c r="Q2320" t="s">
        <v>8324</v>
      </c>
      <c r="R2320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1">
        <v>3000</v>
      </c>
      <c r="E2321" s="1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11">
        <f t="shared" si="145"/>
        <v>41.961038961038959</v>
      </c>
      <c r="Q2321" t="s">
        <v>8324</v>
      </c>
      <c r="R2321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1">
        <v>5000</v>
      </c>
      <c r="E2322" s="11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11">
        <f t="shared" si="145"/>
        <v>61.044943820224717</v>
      </c>
      <c r="Q2322" t="s">
        <v>8324</v>
      </c>
      <c r="R232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1">
        <v>10557</v>
      </c>
      <c r="E2323" s="11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11">
        <f t="shared" si="145"/>
        <v>64.53125</v>
      </c>
      <c r="Q2323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1">
        <v>2700</v>
      </c>
      <c r="E2324" s="11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11">
        <f t="shared" si="145"/>
        <v>21.25</v>
      </c>
      <c r="Q2324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1">
        <v>250</v>
      </c>
      <c r="E2325" s="11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11">
        <f t="shared" si="145"/>
        <v>30</v>
      </c>
      <c r="Q2325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1">
        <v>7500</v>
      </c>
      <c r="E2326" s="11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11">
        <f t="shared" si="145"/>
        <v>25.491803278688526</v>
      </c>
      <c r="Q2326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1">
        <v>1000</v>
      </c>
      <c r="E2327" s="11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11">
        <f t="shared" si="145"/>
        <v>11.428571428571429</v>
      </c>
      <c r="Q2327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1">
        <v>15000</v>
      </c>
      <c r="E2328" s="11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11">
        <f t="shared" si="145"/>
        <v>108</v>
      </c>
      <c r="Q232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1">
        <v>35000</v>
      </c>
      <c r="E2329" s="11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11">
        <f t="shared" si="145"/>
        <v>54.883162444113267</v>
      </c>
      <c r="Q2329" t="s">
        <v>8335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1">
        <v>10000</v>
      </c>
      <c r="E2330" s="11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11">
        <f t="shared" si="145"/>
        <v>47.383612662942269</v>
      </c>
      <c r="Q2330" t="s">
        <v>8335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1">
        <v>25000</v>
      </c>
      <c r="E2331" s="1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11">
        <f t="shared" si="145"/>
        <v>211.84</v>
      </c>
      <c r="Q2331" t="s">
        <v>8335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1">
        <v>35000</v>
      </c>
      <c r="E2332" s="11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11">
        <f t="shared" si="145"/>
        <v>219.92638036809817</v>
      </c>
      <c r="Q2332" t="s">
        <v>8335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1">
        <v>8000</v>
      </c>
      <c r="E2333" s="11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11">
        <f t="shared" si="145"/>
        <v>40.795406360424032</v>
      </c>
      <c r="Q2333" t="s">
        <v>8335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1">
        <v>25000</v>
      </c>
      <c r="E2334" s="11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11">
        <f t="shared" si="145"/>
        <v>75.502840909090907</v>
      </c>
      <c r="Q2334" t="s">
        <v>8335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1">
        <v>600</v>
      </c>
      <c r="E2335" s="11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11">
        <f t="shared" si="145"/>
        <v>13.542553191489361</v>
      </c>
      <c r="Q2335" t="s">
        <v>8335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1">
        <v>4000</v>
      </c>
      <c r="E2336" s="11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11">
        <f t="shared" si="145"/>
        <v>60.865671641791046</v>
      </c>
      <c r="Q2336" t="s">
        <v>8335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1">
        <v>25000</v>
      </c>
      <c r="E2337" s="11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11">
        <f t="shared" si="145"/>
        <v>115.69230769230769</v>
      </c>
      <c r="Q2337" t="s">
        <v>8335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1">
        <v>20000</v>
      </c>
      <c r="E2338" s="11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11">
        <f t="shared" si="145"/>
        <v>48.104623556581984</v>
      </c>
      <c r="Q2338" t="s">
        <v>8335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1">
        <v>12000</v>
      </c>
      <c r="E2339" s="11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11">
        <f t="shared" si="145"/>
        <v>74.184357541899445</v>
      </c>
      <c r="Q2339" t="s">
        <v>8335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1">
        <v>15000</v>
      </c>
      <c r="E2340" s="11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11">
        <f t="shared" si="145"/>
        <v>123.34552845528455</v>
      </c>
      <c r="Q2340" t="s">
        <v>8335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1">
        <v>25000</v>
      </c>
      <c r="E2341" s="1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11">
        <f t="shared" si="145"/>
        <v>66.623188405797094</v>
      </c>
      <c r="Q2341" t="s">
        <v>8335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1">
        <v>40000</v>
      </c>
      <c r="E2342" s="11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11">
        <f t="shared" si="145"/>
        <v>104.99007444168734</v>
      </c>
      <c r="Q2342" t="s">
        <v>8335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1">
        <v>5000</v>
      </c>
      <c r="E2343" s="11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1">
        <f t="shared" si="145"/>
        <v>0</v>
      </c>
      <c r="Q2343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1">
        <v>5500</v>
      </c>
      <c r="E2344" s="11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1">
        <f t="shared" si="145"/>
        <v>0</v>
      </c>
      <c r="Q2344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1">
        <v>10000</v>
      </c>
      <c r="E2345" s="11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11">
        <f t="shared" si="145"/>
        <v>300</v>
      </c>
      <c r="Q2345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1">
        <v>1000</v>
      </c>
      <c r="E2346" s="11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11">
        <f t="shared" si="145"/>
        <v>1</v>
      </c>
      <c r="Q2346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1">
        <v>3000</v>
      </c>
      <c r="E2347" s="11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1">
        <f t="shared" si="145"/>
        <v>0</v>
      </c>
      <c r="Q2347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1">
        <v>60000</v>
      </c>
      <c r="E2348" s="11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11">
        <f t="shared" si="145"/>
        <v>13</v>
      </c>
      <c r="Q234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1">
        <v>1000</v>
      </c>
      <c r="E2349" s="11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11">
        <f t="shared" si="145"/>
        <v>15</v>
      </c>
      <c r="Q2349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1">
        <v>70000</v>
      </c>
      <c r="E2350" s="11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11">
        <f t="shared" si="145"/>
        <v>54</v>
      </c>
      <c r="Q2350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1">
        <v>474900</v>
      </c>
      <c r="E2351" s="1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1">
        <f t="shared" si="145"/>
        <v>0</v>
      </c>
      <c r="Q2351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1">
        <v>50000</v>
      </c>
      <c r="E2352" s="11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1">
        <f t="shared" si="145"/>
        <v>0</v>
      </c>
      <c r="Q2352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1">
        <v>18900</v>
      </c>
      <c r="E2353" s="11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11">
        <f t="shared" si="145"/>
        <v>15.428571428571429</v>
      </c>
      <c r="Q2353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1">
        <v>2000</v>
      </c>
      <c r="E2354" s="11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1">
        <f t="shared" si="145"/>
        <v>0</v>
      </c>
      <c r="Q2354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1">
        <v>1000</v>
      </c>
      <c r="E2355" s="11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1">
        <f t="shared" si="145"/>
        <v>0</v>
      </c>
      <c r="Q2355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1">
        <v>35000</v>
      </c>
      <c r="E2356" s="11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11">
        <f t="shared" si="145"/>
        <v>25</v>
      </c>
      <c r="Q2356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1">
        <v>8000</v>
      </c>
      <c r="E2357" s="11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11">
        <f t="shared" si="145"/>
        <v>27.5</v>
      </c>
      <c r="Q2357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1">
        <v>10000</v>
      </c>
      <c r="E2358" s="11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1">
        <f t="shared" si="145"/>
        <v>0</v>
      </c>
      <c r="Q235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1">
        <v>27000</v>
      </c>
      <c r="E2359" s="11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1">
        <f t="shared" si="145"/>
        <v>0</v>
      </c>
      <c r="Q2359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1">
        <v>1500</v>
      </c>
      <c r="E2360" s="11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1">
        <f t="shared" si="145"/>
        <v>0</v>
      </c>
      <c r="Q2360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1">
        <v>7500</v>
      </c>
      <c r="E2361" s="1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11">
        <f t="shared" si="145"/>
        <v>367</v>
      </c>
      <c r="Q2361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1">
        <v>5000</v>
      </c>
      <c r="E2362" s="11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11">
        <f t="shared" si="145"/>
        <v>2</v>
      </c>
      <c r="Q2362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1">
        <v>200</v>
      </c>
      <c r="E2363" s="11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1">
        <f t="shared" si="145"/>
        <v>0</v>
      </c>
      <c r="Q2363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1">
        <v>420</v>
      </c>
      <c r="E2364" s="11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11">
        <f t="shared" si="145"/>
        <v>60</v>
      </c>
      <c r="Q2364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1">
        <v>175000</v>
      </c>
      <c r="E2365" s="11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1">
        <f t="shared" si="145"/>
        <v>0</v>
      </c>
      <c r="Q2365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1">
        <v>128</v>
      </c>
      <c r="E2366" s="11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1">
        <f t="shared" si="145"/>
        <v>0</v>
      </c>
      <c r="Q2366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1">
        <v>1000</v>
      </c>
      <c r="E2367" s="11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1">
        <f t="shared" si="145"/>
        <v>0</v>
      </c>
      <c r="Q2367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1">
        <v>25000</v>
      </c>
      <c r="E2368" s="11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11">
        <f t="shared" si="145"/>
        <v>97.407407407407405</v>
      </c>
      <c r="Q236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1">
        <v>50000</v>
      </c>
      <c r="E2369" s="11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11">
        <f t="shared" si="145"/>
        <v>47.857142857142854</v>
      </c>
      <c r="Q2369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1">
        <v>40000</v>
      </c>
      <c r="E2370" s="11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11">
        <f t="shared" si="145"/>
        <v>50</v>
      </c>
      <c r="Q2370" t="s">
        <v>8318</v>
      </c>
      <c r="R2370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1">
        <v>25000</v>
      </c>
      <c r="E2371" s="1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11">
        <f t="shared" ref="P2371:P2434" si="149">IFERROR(E2371/L2371,0)</f>
        <v>0</v>
      </c>
      <c r="Q2371" t="s">
        <v>8318</v>
      </c>
      <c r="R2371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1">
        <v>25000</v>
      </c>
      <c r="E2372" s="11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11">
        <f t="shared" si="149"/>
        <v>20.5</v>
      </c>
      <c r="Q2372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1">
        <v>2000</v>
      </c>
      <c r="E2373" s="11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1">
        <f t="shared" si="149"/>
        <v>0</v>
      </c>
      <c r="Q2373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1">
        <v>5500</v>
      </c>
      <c r="E2374" s="11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11">
        <f t="shared" si="149"/>
        <v>30</v>
      </c>
      <c r="Q2374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1">
        <v>850000</v>
      </c>
      <c r="E2375" s="11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11">
        <f t="shared" si="149"/>
        <v>50</v>
      </c>
      <c r="Q2375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1">
        <v>22000</v>
      </c>
      <c r="E2376" s="11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11">
        <f t="shared" si="149"/>
        <v>10</v>
      </c>
      <c r="Q2376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1">
        <v>10000</v>
      </c>
      <c r="E2377" s="11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1">
        <f t="shared" si="149"/>
        <v>0</v>
      </c>
      <c r="Q2377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1">
        <v>3000</v>
      </c>
      <c r="E2378" s="11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11">
        <f t="shared" si="149"/>
        <v>81.582499999999996</v>
      </c>
      <c r="Q237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1">
        <v>2500</v>
      </c>
      <c r="E2379" s="11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1">
        <f t="shared" si="149"/>
        <v>0</v>
      </c>
      <c r="Q2379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1">
        <v>110000</v>
      </c>
      <c r="E2380" s="11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1">
        <f t="shared" si="149"/>
        <v>0</v>
      </c>
      <c r="Q2380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1">
        <v>30000</v>
      </c>
      <c r="E2381" s="1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1">
        <f t="shared" si="149"/>
        <v>0</v>
      </c>
      <c r="Q2381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1">
        <v>15000</v>
      </c>
      <c r="E2382" s="11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11">
        <f t="shared" si="149"/>
        <v>18.333333333333332</v>
      </c>
      <c r="Q2382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1">
        <v>86350</v>
      </c>
      <c r="E2383" s="11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11">
        <f t="shared" si="149"/>
        <v>224.42857142857142</v>
      </c>
      <c r="Q2383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1">
        <v>3000</v>
      </c>
      <c r="E2384" s="11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11">
        <f t="shared" si="149"/>
        <v>37.5</v>
      </c>
      <c r="Q2384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1">
        <v>10000</v>
      </c>
      <c r="E2385" s="11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11">
        <f t="shared" si="149"/>
        <v>145</v>
      </c>
      <c r="Q2385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1">
        <v>1000</v>
      </c>
      <c r="E2386" s="11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11">
        <f t="shared" si="149"/>
        <v>1</v>
      </c>
      <c r="Q2386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1">
        <v>65000</v>
      </c>
      <c r="E2387" s="11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11">
        <f t="shared" si="149"/>
        <v>112.57142857142857</v>
      </c>
      <c r="Q2387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1">
        <v>30000</v>
      </c>
      <c r="E2388" s="11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1">
        <f t="shared" si="149"/>
        <v>0</v>
      </c>
      <c r="Q238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1">
        <v>150000</v>
      </c>
      <c r="E2389" s="11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11">
        <f t="shared" si="149"/>
        <v>342</v>
      </c>
      <c r="Q2389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1">
        <v>37000</v>
      </c>
      <c r="E2390" s="11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11">
        <f t="shared" si="149"/>
        <v>57.875</v>
      </c>
      <c r="Q2390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1">
        <v>16000</v>
      </c>
      <c r="E2391" s="1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11">
        <f t="shared" si="149"/>
        <v>30</v>
      </c>
      <c r="Q2391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1">
        <v>510000</v>
      </c>
      <c r="E2392" s="11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1">
        <f t="shared" si="149"/>
        <v>0</v>
      </c>
      <c r="Q2392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1">
        <v>20000</v>
      </c>
      <c r="E2393" s="11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11">
        <f t="shared" si="149"/>
        <v>25</v>
      </c>
      <c r="Q2393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1">
        <v>4200</v>
      </c>
      <c r="E2394" s="11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1">
        <f t="shared" si="149"/>
        <v>0</v>
      </c>
      <c r="Q2394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1">
        <v>100000</v>
      </c>
      <c r="E2395" s="11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11">
        <f t="shared" si="149"/>
        <v>50</v>
      </c>
      <c r="Q2395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1">
        <v>5000</v>
      </c>
      <c r="E2396" s="11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11">
        <f t="shared" si="149"/>
        <v>1.5</v>
      </c>
      <c r="Q2396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1">
        <v>33000</v>
      </c>
      <c r="E2397" s="11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1">
        <f t="shared" si="149"/>
        <v>0</v>
      </c>
      <c r="Q2397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1">
        <v>5000</v>
      </c>
      <c r="E2398" s="11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11">
        <f t="shared" si="149"/>
        <v>10</v>
      </c>
      <c r="Q239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1">
        <v>124000</v>
      </c>
      <c r="E2399" s="11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1">
        <f t="shared" si="149"/>
        <v>0</v>
      </c>
      <c r="Q2399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1">
        <v>4000</v>
      </c>
      <c r="E2400" s="11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1">
        <f t="shared" si="149"/>
        <v>0</v>
      </c>
      <c r="Q2400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1">
        <v>13000</v>
      </c>
      <c r="E2401" s="1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1">
        <f t="shared" si="149"/>
        <v>0</v>
      </c>
      <c r="Q2401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1">
        <v>50000</v>
      </c>
      <c r="E2402" s="11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1">
        <f t="shared" si="149"/>
        <v>0</v>
      </c>
      <c r="Q2402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1">
        <v>28000</v>
      </c>
      <c r="E2403" s="11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11">
        <f t="shared" si="149"/>
        <v>22.333333333333332</v>
      </c>
      <c r="Q2403" t="s">
        <v>8335</v>
      </c>
      <c r="R2403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1">
        <v>12000</v>
      </c>
      <c r="E2404" s="11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11">
        <f t="shared" si="149"/>
        <v>52</v>
      </c>
      <c r="Q2404" t="s">
        <v>8335</v>
      </c>
      <c r="R2404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1">
        <v>1200</v>
      </c>
      <c r="E2405" s="11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11">
        <f t="shared" si="149"/>
        <v>16.833333333333332</v>
      </c>
      <c r="Q2405" t="s">
        <v>8335</v>
      </c>
      <c r="R2405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1">
        <v>15000</v>
      </c>
      <c r="E2406" s="11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1">
        <f t="shared" si="149"/>
        <v>0</v>
      </c>
      <c r="Q2406" t="s">
        <v>8335</v>
      </c>
      <c r="R2406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1">
        <v>5000</v>
      </c>
      <c r="E2407" s="11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11">
        <f t="shared" si="149"/>
        <v>56.3</v>
      </c>
      <c r="Q2407" t="s">
        <v>8335</v>
      </c>
      <c r="R2407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1">
        <v>3250</v>
      </c>
      <c r="E2408" s="11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11">
        <f t="shared" si="149"/>
        <v>84.0625</v>
      </c>
      <c r="Q2408" t="s">
        <v>8335</v>
      </c>
      <c r="R240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1">
        <v>22000</v>
      </c>
      <c r="E2409" s="11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11">
        <f t="shared" si="149"/>
        <v>168.39393939393941</v>
      </c>
      <c r="Q2409" t="s">
        <v>8335</v>
      </c>
      <c r="R2409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1">
        <v>15000</v>
      </c>
      <c r="E2410" s="11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11">
        <f t="shared" si="149"/>
        <v>15</v>
      </c>
      <c r="Q2410" t="s">
        <v>8335</v>
      </c>
      <c r="R2410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1">
        <v>25000</v>
      </c>
      <c r="E2411" s="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11">
        <f t="shared" si="149"/>
        <v>76.666666666666671</v>
      </c>
      <c r="Q2411" t="s">
        <v>8335</v>
      </c>
      <c r="R2411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1">
        <v>15000</v>
      </c>
      <c r="E2412" s="11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1">
        <f t="shared" si="149"/>
        <v>0</v>
      </c>
      <c r="Q2412" t="s">
        <v>8335</v>
      </c>
      <c r="R241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1">
        <v>25000</v>
      </c>
      <c r="E2413" s="11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11">
        <f t="shared" si="149"/>
        <v>50.333333333333336</v>
      </c>
      <c r="Q2413" t="s">
        <v>8335</v>
      </c>
      <c r="R2413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1">
        <v>8000</v>
      </c>
      <c r="E2414" s="11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1">
        <f t="shared" si="149"/>
        <v>0</v>
      </c>
      <c r="Q2414" t="s">
        <v>8335</v>
      </c>
      <c r="R2414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1">
        <v>3000</v>
      </c>
      <c r="E2415" s="11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11">
        <f t="shared" si="149"/>
        <v>8.3333333333333339</v>
      </c>
      <c r="Q2415" t="s">
        <v>8335</v>
      </c>
      <c r="R2415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1">
        <v>15000</v>
      </c>
      <c r="E2416" s="11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11">
        <f t="shared" si="149"/>
        <v>35.384615384615387</v>
      </c>
      <c r="Q2416" t="s">
        <v>8335</v>
      </c>
      <c r="R2416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1">
        <v>60000</v>
      </c>
      <c r="E2417" s="11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11">
        <f t="shared" si="149"/>
        <v>55.833333333333336</v>
      </c>
      <c r="Q2417" t="s">
        <v>8335</v>
      </c>
      <c r="R2417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1">
        <v>20000</v>
      </c>
      <c r="E2418" s="11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11">
        <f t="shared" si="149"/>
        <v>5</v>
      </c>
      <c r="Q2418" t="s">
        <v>8335</v>
      </c>
      <c r="R241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1">
        <v>1000</v>
      </c>
      <c r="E2419" s="11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1">
        <f t="shared" si="149"/>
        <v>0</v>
      </c>
      <c r="Q2419" t="s">
        <v>8335</v>
      </c>
      <c r="R2419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1">
        <v>25000</v>
      </c>
      <c r="E2420" s="11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11">
        <f t="shared" si="149"/>
        <v>1</v>
      </c>
      <c r="Q2420" t="s">
        <v>8335</v>
      </c>
      <c r="R2420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1">
        <v>3000</v>
      </c>
      <c r="E2421" s="1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1">
        <f t="shared" si="149"/>
        <v>0</v>
      </c>
      <c r="Q2421" t="s">
        <v>8335</v>
      </c>
      <c r="R2421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1">
        <v>16870</v>
      </c>
      <c r="E2422" s="11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11">
        <f t="shared" si="149"/>
        <v>69.472222222222229</v>
      </c>
      <c r="Q2422" t="s">
        <v>8335</v>
      </c>
      <c r="R242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1">
        <v>6000</v>
      </c>
      <c r="E2423" s="11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11">
        <f t="shared" si="149"/>
        <v>1</v>
      </c>
      <c r="Q2423" t="s">
        <v>8335</v>
      </c>
      <c r="R2423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1">
        <v>500</v>
      </c>
      <c r="E2424" s="11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11">
        <f t="shared" si="149"/>
        <v>1</v>
      </c>
      <c r="Q2424" t="s">
        <v>8335</v>
      </c>
      <c r="R2424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1">
        <v>60000</v>
      </c>
      <c r="E2425" s="11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11">
        <f t="shared" si="149"/>
        <v>8</v>
      </c>
      <c r="Q2425" t="s">
        <v>8335</v>
      </c>
      <c r="R2425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1">
        <v>25000</v>
      </c>
      <c r="E2426" s="11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11">
        <f t="shared" si="149"/>
        <v>34.444444444444443</v>
      </c>
      <c r="Q2426" t="s">
        <v>8335</v>
      </c>
      <c r="R2426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1">
        <v>3500</v>
      </c>
      <c r="E2427" s="11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11">
        <f t="shared" si="149"/>
        <v>1</v>
      </c>
      <c r="Q2427" t="s">
        <v>8335</v>
      </c>
      <c r="R2427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1">
        <v>20000</v>
      </c>
      <c r="E2428" s="11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1">
        <f t="shared" si="149"/>
        <v>0</v>
      </c>
      <c r="Q2428" t="s">
        <v>8335</v>
      </c>
      <c r="R242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1">
        <v>50000</v>
      </c>
      <c r="E2429" s="11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11">
        <f t="shared" si="149"/>
        <v>1</v>
      </c>
      <c r="Q2429" t="s">
        <v>8335</v>
      </c>
      <c r="R2429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1">
        <v>35000</v>
      </c>
      <c r="E2430" s="11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11">
        <f t="shared" si="149"/>
        <v>1</v>
      </c>
      <c r="Q2430" t="s">
        <v>8335</v>
      </c>
      <c r="R2430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1">
        <v>140000</v>
      </c>
      <c r="E2431" s="1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11">
        <f t="shared" si="149"/>
        <v>501.25</v>
      </c>
      <c r="Q2431" t="s">
        <v>8335</v>
      </c>
      <c r="R2431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1">
        <v>3000</v>
      </c>
      <c r="E2432" s="11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11">
        <f t="shared" si="149"/>
        <v>10.5</v>
      </c>
      <c r="Q2432" t="s">
        <v>8335</v>
      </c>
      <c r="R243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1">
        <v>100000</v>
      </c>
      <c r="E2433" s="11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11">
        <f t="shared" si="149"/>
        <v>1</v>
      </c>
      <c r="Q2433" t="s">
        <v>8335</v>
      </c>
      <c r="R2433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1">
        <v>14000</v>
      </c>
      <c r="E2434" s="11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11">
        <f t="shared" si="149"/>
        <v>1</v>
      </c>
      <c r="Q2434" t="s">
        <v>8335</v>
      </c>
      <c r="R2434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1">
        <v>10000</v>
      </c>
      <c r="E2435" s="11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11">
        <f t="shared" ref="P2435:P2498" si="153">IFERROR(E2435/L2435,0)</f>
        <v>0</v>
      </c>
      <c r="Q2435" t="s">
        <v>8335</v>
      </c>
      <c r="R2435" t="s">
        <v>8336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1">
        <v>20000</v>
      </c>
      <c r="E2436" s="11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11">
        <f t="shared" si="153"/>
        <v>13</v>
      </c>
      <c r="Q2436" t="s">
        <v>8335</v>
      </c>
      <c r="R2436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1">
        <v>250000</v>
      </c>
      <c r="E2437" s="11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11">
        <f t="shared" si="153"/>
        <v>306</v>
      </c>
      <c r="Q2437" t="s">
        <v>8335</v>
      </c>
      <c r="R2437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1">
        <v>117000</v>
      </c>
      <c r="E2438" s="11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11">
        <f t="shared" si="153"/>
        <v>22.5</v>
      </c>
      <c r="Q2438" t="s">
        <v>8335</v>
      </c>
      <c r="R243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1">
        <v>8000</v>
      </c>
      <c r="E2439" s="11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1">
        <f t="shared" si="153"/>
        <v>0</v>
      </c>
      <c r="Q2439" t="s">
        <v>8335</v>
      </c>
      <c r="R2439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1">
        <v>15000</v>
      </c>
      <c r="E2440" s="11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11">
        <f t="shared" si="153"/>
        <v>50</v>
      </c>
      <c r="Q2440" t="s">
        <v>8335</v>
      </c>
      <c r="R2440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1">
        <v>10000</v>
      </c>
      <c r="E2441" s="1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1">
        <f t="shared" si="153"/>
        <v>0</v>
      </c>
      <c r="Q2441" t="s">
        <v>8335</v>
      </c>
      <c r="R2441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1">
        <v>5000</v>
      </c>
      <c r="E2442" s="11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11">
        <f t="shared" si="153"/>
        <v>5</v>
      </c>
      <c r="Q2442" t="s">
        <v>8335</v>
      </c>
      <c r="R244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1">
        <v>7500</v>
      </c>
      <c r="E2443" s="11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11">
        <f t="shared" si="153"/>
        <v>74.22935779816514</v>
      </c>
      <c r="Q2443" t="s">
        <v>8335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1">
        <v>24000</v>
      </c>
      <c r="E2444" s="11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11">
        <f t="shared" si="153"/>
        <v>81.252688172043008</v>
      </c>
      <c r="Q2444" t="s">
        <v>8335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1">
        <v>20000</v>
      </c>
      <c r="E2445" s="11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11">
        <f t="shared" si="153"/>
        <v>130.23469453376205</v>
      </c>
      <c r="Q2445" t="s">
        <v>8335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1">
        <v>3000</v>
      </c>
      <c r="E2446" s="11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11">
        <f t="shared" si="153"/>
        <v>53.409836065573771</v>
      </c>
      <c r="Q2446" t="s">
        <v>8335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1">
        <v>5000</v>
      </c>
      <c r="E2447" s="11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11">
        <f t="shared" si="153"/>
        <v>75.130434782608702</v>
      </c>
      <c r="Q2447" t="s">
        <v>8335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1">
        <v>5000</v>
      </c>
      <c r="E2448" s="11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11">
        <f t="shared" si="153"/>
        <v>75.666666666666671</v>
      </c>
      <c r="Q2448" t="s">
        <v>8335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1">
        <v>2500</v>
      </c>
      <c r="E2449" s="11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11">
        <f t="shared" si="153"/>
        <v>31.691394658753708</v>
      </c>
      <c r="Q2449" t="s">
        <v>8335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1">
        <v>400</v>
      </c>
      <c r="E2450" s="11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11">
        <f t="shared" si="153"/>
        <v>47.777777777777779</v>
      </c>
      <c r="Q2450" t="s">
        <v>8335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1">
        <v>10000</v>
      </c>
      <c r="E2451" s="1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11">
        <f t="shared" si="153"/>
        <v>90</v>
      </c>
      <c r="Q2451" t="s">
        <v>8335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1">
        <v>15000</v>
      </c>
      <c r="E2452" s="11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11">
        <f t="shared" si="153"/>
        <v>149.31401960784314</v>
      </c>
      <c r="Q2452" t="s">
        <v>8335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1">
        <v>10000</v>
      </c>
      <c r="E2453" s="11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11">
        <f t="shared" si="153"/>
        <v>62.06989247311828</v>
      </c>
      <c r="Q2453" t="s">
        <v>8335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1">
        <v>600</v>
      </c>
      <c r="E2454" s="11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11">
        <f t="shared" si="153"/>
        <v>53.4</v>
      </c>
      <c r="Q2454" t="s">
        <v>8335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1">
        <v>3000</v>
      </c>
      <c r="E2455" s="11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11">
        <f t="shared" si="153"/>
        <v>69.268656716417908</v>
      </c>
      <c r="Q2455" t="s">
        <v>8335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1">
        <v>35000</v>
      </c>
      <c r="E2456" s="11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11">
        <f t="shared" si="153"/>
        <v>271.50769230769231</v>
      </c>
      <c r="Q2456" t="s">
        <v>8335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1">
        <v>300</v>
      </c>
      <c r="E2457" s="11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11">
        <f t="shared" si="153"/>
        <v>34.125</v>
      </c>
      <c r="Q2457" t="s">
        <v>8335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1">
        <v>1500</v>
      </c>
      <c r="E2458" s="11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11">
        <f t="shared" si="153"/>
        <v>40.492537313432834</v>
      </c>
      <c r="Q2458" t="s">
        <v>8335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1">
        <v>23000</v>
      </c>
      <c r="E2459" s="11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11">
        <f t="shared" si="153"/>
        <v>189.75806451612902</v>
      </c>
      <c r="Q2459" t="s">
        <v>8335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1">
        <v>5000</v>
      </c>
      <c r="E2460" s="11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11">
        <f t="shared" si="153"/>
        <v>68.862499999999997</v>
      </c>
      <c r="Q2460" t="s">
        <v>8335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1">
        <v>30000</v>
      </c>
      <c r="E2461" s="1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11">
        <f t="shared" si="153"/>
        <v>108.77659574468085</v>
      </c>
      <c r="Q2461" t="s">
        <v>8335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1">
        <v>8500</v>
      </c>
      <c r="E2462" s="11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11">
        <f t="shared" si="153"/>
        <v>125.98529411764706</v>
      </c>
      <c r="Q2462" t="s">
        <v>8335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1">
        <v>7500</v>
      </c>
      <c r="E2463" s="11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11">
        <f t="shared" si="153"/>
        <v>90.523255813953483</v>
      </c>
      <c r="Q2463" t="s">
        <v>8324</v>
      </c>
      <c r="R2463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1">
        <v>3000</v>
      </c>
      <c r="E2464" s="11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11">
        <f t="shared" si="153"/>
        <v>28.880434782608695</v>
      </c>
      <c r="Q2464" t="s">
        <v>8324</v>
      </c>
      <c r="R2464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1">
        <v>2000</v>
      </c>
      <c r="E2465" s="11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11">
        <f t="shared" si="153"/>
        <v>31</v>
      </c>
      <c r="Q2465" t="s">
        <v>8324</v>
      </c>
      <c r="R2465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1">
        <v>2000</v>
      </c>
      <c r="E2466" s="11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11">
        <f t="shared" si="153"/>
        <v>51.674418604651166</v>
      </c>
      <c r="Q2466" t="s">
        <v>8324</v>
      </c>
      <c r="R2466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1">
        <v>700</v>
      </c>
      <c r="E2467" s="11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11">
        <f t="shared" si="153"/>
        <v>26.270833333333332</v>
      </c>
      <c r="Q2467" t="s">
        <v>8324</v>
      </c>
      <c r="R2467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1">
        <v>2500</v>
      </c>
      <c r="E2468" s="11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11">
        <f t="shared" si="153"/>
        <v>48.07692307692308</v>
      </c>
      <c r="Q2468" t="s">
        <v>8324</v>
      </c>
      <c r="R246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1">
        <v>1000</v>
      </c>
      <c r="E2469" s="11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11">
        <f t="shared" si="153"/>
        <v>27.558139534883722</v>
      </c>
      <c r="Q2469" t="s">
        <v>8324</v>
      </c>
      <c r="R2469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1">
        <v>2000</v>
      </c>
      <c r="E2470" s="11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11">
        <f t="shared" si="153"/>
        <v>36.97137931034483</v>
      </c>
      <c r="Q2470" t="s">
        <v>8324</v>
      </c>
      <c r="R2470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1">
        <v>1200</v>
      </c>
      <c r="E2471" s="1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11">
        <f t="shared" si="153"/>
        <v>29.021276595744681</v>
      </c>
      <c r="Q2471" t="s">
        <v>8324</v>
      </c>
      <c r="R2471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1">
        <v>1000</v>
      </c>
      <c r="E2472" s="11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11">
        <f t="shared" si="153"/>
        <v>28.65666666666667</v>
      </c>
      <c r="Q2472" t="s">
        <v>8324</v>
      </c>
      <c r="R247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1">
        <v>500</v>
      </c>
      <c r="E2473" s="11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11">
        <f t="shared" si="153"/>
        <v>37.647058823529413</v>
      </c>
      <c r="Q2473" t="s">
        <v>8324</v>
      </c>
      <c r="R2473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1">
        <v>7500</v>
      </c>
      <c r="E2474" s="11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11">
        <f t="shared" si="153"/>
        <v>97.904038461538462</v>
      </c>
      <c r="Q2474" t="s">
        <v>8324</v>
      </c>
      <c r="R2474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1">
        <v>2000</v>
      </c>
      <c r="E2475" s="11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11">
        <f t="shared" si="153"/>
        <v>42.553191489361701</v>
      </c>
      <c r="Q2475" t="s">
        <v>8324</v>
      </c>
      <c r="R2475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1">
        <v>5000</v>
      </c>
      <c r="E2476" s="11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11">
        <f t="shared" si="153"/>
        <v>131.58368421052631</v>
      </c>
      <c r="Q2476" t="s">
        <v>8324</v>
      </c>
      <c r="R2476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1">
        <v>2500</v>
      </c>
      <c r="E2477" s="11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11">
        <f t="shared" si="153"/>
        <v>32.320987654320987</v>
      </c>
      <c r="Q2477" t="s">
        <v>8324</v>
      </c>
      <c r="R2477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1">
        <v>3200</v>
      </c>
      <c r="E2478" s="11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11">
        <f t="shared" si="153"/>
        <v>61.103999999999999</v>
      </c>
      <c r="Q2478" t="s">
        <v>8324</v>
      </c>
      <c r="R247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1">
        <v>750</v>
      </c>
      <c r="E2479" s="11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11">
        <f t="shared" si="153"/>
        <v>31.341463414634145</v>
      </c>
      <c r="Q2479" t="s">
        <v>8324</v>
      </c>
      <c r="R2479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1">
        <v>8000</v>
      </c>
      <c r="E2480" s="11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11">
        <f t="shared" si="153"/>
        <v>129.1139240506329</v>
      </c>
      <c r="Q2480" t="s">
        <v>8324</v>
      </c>
      <c r="R2480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1">
        <v>300</v>
      </c>
      <c r="E2481" s="1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11">
        <f t="shared" si="153"/>
        <v>25.020624999999999</v>
      </c>
      <c r="Q2481" t="s">
        <v>8324</v>
      </c>
      <c r="R2481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1">
        <v>2000</v>
      </c>
      <c r="E2482" s="11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11">
        <f t="shared" si="153"/>
        <v>250</v>
      </c>
      <c r="Q2482" t="s">
        <v>8324</v>
      </c>
      <c r="R248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1">
        <v>4000</v>
      </c>
      <c r="E2483" s="11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11">
        <f t="shared" si="153"/>
        <v>47.541473684210523</v>
      </c>
      <c r="Q2483" t="s">
        <v>8324</v>
      </c>
      <c r="R2483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1">
        <v>1000</v>
      </c>
      <c r="E2484" s="11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11">
        <f t="shared" si="153"/>
        <v>40.04</v>
      </c>
      <c r="Q2484" t="s">
        <v>8324</v>
      </c>
      <c r="R2484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1">
        <v>1100</v>
      </c>
      <c r="E2485" s="11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11">
        <f t="shared" si="153"/>
        <v>65.84210526315789</v>
      </c>
      <c r="Q2485" t="s">
        <v>8324</v>
      </c>
      <c r="R2485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1">
        <v>3500</v>
      </c>
      <c r="E2486" s="11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11">
        <f t="shared" si="153"/>
        <v>46.401222222222216</v>
      </c>
      <c r="Q2486" t="s">
        <v>8324</v>
      </c>
      <c r="R2486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1">
        <v>2000</v>
      </c>
      <c r="E2487" s="11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11">
        <f t="shared" si="153"/>
        <v>50.365853658536587</v>
      </c>
      <c r="Q2487" t="s">
        <v>8324</v>
      </c>
      <c r="R2487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1">
        <v>300</v>
      </c>
      <c r="E2488" s="11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11">
        <f t="shared" si="153"/>
        <v>26.566666666666666</v>
      </c>
      <c r="Q2488" t="s">
        <v>8324</v>
      </c>
      <c r="R248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1">
        <v>1500</v>
      </c>
      <c r="E2489" s="11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11">
        <f t="shared" si="153"/>
        <v>39.493684210526318</v>
      </c>
      <c r="Q2489" t="s">
        <v>8324</v>
      </c>
      <c r="R2489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1">
        <v>3000</v>
      </c>
      <c r="E2490" s="11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11">
        <f t="shared" si="153"/>
        <v>49.246153846153845</v>
      </c>
      <c r="Q2490" t="s">
        <v>8324</v>
      </c>
      <c r="R2490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1">
        <v>3500</v>
      </c>
      <c r="E2491" s="1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11">
        <f t="shared" si="153"/>
        <v>62.38</v>
      </c>
      <c r="Q2491" t="s">
        <v>8324</v>
      </c>
      <c r="R2491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1">
        <v>500</v>
      </c>
      <c r="E2492" s="11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11">
        <f t="shared" si="153"/>
        <v>37.9375</v>
      </c>
      <c r="Q2492" t="s">
        <v>8324</v>
      </c>
      <c r="R249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1">
        <v>500</v>
      </c>
      <c r="E2493" s="11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11">
        <f t="shared" si="153"/>
        <v>51.6</v>
      </c>
      <c r="Q2493" t="s">
        <v>8324</v>
      </c>
      <c r="R2493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1">
        <v>600</v>
      </c>
      <c r="E2494" s="11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11">
        <f t="shared" si="153"/>
        <v>27.777777777777779</v>
      </c>
      <c r="Q2494" t="s">
        <v>8324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1">
        <v>20000</v>
      </c>
      <c r="E2495" s="11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11">
        <f t="shared" si="153"/>
        <v>99.382239382239376</v>
      </c>
      <c r="Q2495" t="s">
        <v>8324</v>
      </c>
      <c r="R2495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1">
        <v>1500</v>
      </c>
      <c r="E2496" s="11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11">
        <f t="shared" si="153"/>
        <v>38.848205128205123</v>
      </c>
      <c r="Q2496" t="s">
        <v>8324</v>
      </c>
      <c r="R2496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1">
        <v>1500</v>
      </c>
      <c r="E2497" s="11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11">
        <f t="shared" si="153"/>
        <v>45.548809523809524</v>
      </c>
      <c r="Q2497" t="s">
        <v>8324</v>
      </c>
      <c r="R2497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1">
        <v>6000</v>
      </c>
      <c r="E2498" s="11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11">
        <f t="shared" si="153"/>
        <v>600</v>
      </c>
      <c r="Q2498" t="s">
        <v>8324</v>
      </c>
      <c r="R2498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1">
        <v>4000</v>
      </c>
      <c r="E2499" s="11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11">
        <f t="shared" ref="P2499:P2562" si="157">IFERROR(E2499/L2499,0)</f>
        <v>80.551071428571419</v>
      </c>
      <c r="Q2499" t="s">
        <v>8324</v>
      </c>
      <c r="R2499" t="s">
        <v>8328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1">
        <v>1000</v>
      </c>
      <c r="E2500" s="11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11">
        <f t="shared" si="157"/>
        <v>52.8</v>
      </c>
      <c r="Q2500" t="s">
        <v>8324</v>
      </c>
      <c r="R2500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1">
        <v>4000</v>
      </c>
      <c r="E2501" s="1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11">
        <f t="shared" si="157"/>
        <v>47.676470588235297</v>
      </c>
      <c r="Q2501" t="s">
        <v>8324</v>
      </c>
      <c r="R2501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1">
        <v>600</v>
      </c>
      <c r="E2502" s="11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11">
        <f t="shared" si="157"/>
        <v>23.448275862068964</v>
      </c>
      <c r="Q2502" t="s">
        <v>8324</v>
      </c>
      <c r="R250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1">
        <v>11000</v>
      </c>
      <c r="E2503" s="11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11">
        <f t="shared" si="157"/>
        <v>40.142857142857146</v>
      </c>
      <c r="Q2503" t="s">
        <v>8335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1">
        <v>110000</v>
      </c>
      <c r="E2504" s="11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11">
        <f t="shared" si="157"/>
        <v>17.2</v>
      </c>
      <c r="Q2504" t="s">
        <v>8335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1">
        <v>10000</v>
      </c>
      <c r="E2505" s="11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1">
        <f t="shared" si="157"/>
        <v>0</v>
      </c>
      <c r="Q2505" t="s">
        <v>8335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1">
        <v>35000</v>
      </c>
      <c r="E2506" s="11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1">
        <f t="shared" si="157"/>
        <v>0</v>
      </c>
      <c r="Q2506" t="s">
        <v>8335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1">
        <v>7000</v>
      </c>
      <c r="E2507" s="11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1">
        <f t="shared" si="157"/>
        <v>0</v>
      </c>
      <c r="Q2507" t="s">
        <v>8335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1">
        <v>5000</v>
      </c>
      <c r="E2508" s="11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11">
        <f t="shared" si="157"/>
        <v>15</v>
      </c>
      <c r="Q2508" t="s">
        <v>8335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1">
        <v>42850</v>
      </c>
      <c r="E2509" s="11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1">
        <f t="shared" si="157"/>
        <v>0</v>
      </c>
      <c r="Q2509" t="s">
        <v>8335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1">
        <v>20000</v>
      </c>
      <c r="E2510" s="11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1">
        <f t="shared" si="157"/>
        <v>0</v>
      </c>
      <c r="Q2510" t="s">
        <v>8335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1">
        <v>95000</v>
      </c>
      <c r="E2511" s="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11">
        <f t="shared" si="157"/>
        <v>35.714285714285715</v>
      </c>
      <c r="Q2511" t="s">
        <v>8335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1">
        <v>50000</v>
      </c>
      <c r="E2512" s="11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11">
        <f t="shared" si="157"/>
        <v>37.5</v>
      </c>
      <c r="Q2512" t="s">
        <v>8335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1">
        <v>100000</v>
      </c>
      <c r="E2513" s="11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1">
        <f t="shared" si="157"/>
        <v>0</v>
      </c>
      <c r="Q2513" t="s">
        <v>8335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1">
        <v>1150</v>
      </c>
      <c r="E2514" s="11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1">
        <f t="shared" si="157"/>
        <v>0</v>
      </c>
      <c r="Q2514" t="s">
        <v>8335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1">
        <v>180000</v>
      </c>
      <c r="E2515" s="11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1">
        <f t="shared" si="157"/>
        <v>0</v>
      </c>
      <c r="Q2515" t="s">
        <v>8335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1">
        <v>12000</v>
      </c>
      <c r="E2516" s="11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11">
        <f t="shared" si="157"/>
        <v>52.5</v>
      </c>
      <c r="Q2516" t="s">
        <v>8335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1">
        <v>5000</v>
      </c>
      <c r="E2517" s="11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11">
        <f t="shared" si="157"/>
        <v>77.5</v>
      </c>
      <c r="Q2517" t="s">
        <v>8335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1">
        <v>22000</v>
      </c>
      <c r="E2518" s="11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1">
        <f t="shared" si="157"/>
        <v>0</v>
      </c>
      <c r="Q2518" t="s">
        <v>8335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1">
        <v>18000</v>
      </c>
      <c r="E2519" s="11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11">
        <f t="shared" si="157"/>
        <v>53.545454545454547</v>
      </c>
      <c r="Q2519" t="s">
        <v>8335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1">
        <v>5000</v>
      </c>
      <c r="E2520" s="11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1">
        <f t="shared" si="157"/>
        <v>0</v>
      </c>
      <c r="Q2520" t="s">
        <v>8335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1">
        <v>150000</v>
      </c>
      <c r="E2521" s="1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11">
        <f t="shared" si="157"/>
        <v>16.25</v>
      </c>
      <c r="Q2521" t="s">
        <v>8335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1">
        <v>100000</v>
      </c>
      <c r="E2522" s="11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1">
        <f t="shared" si="157"/>
        <v>0</v>
      </c>
      <c r="Q2522" t="s">
        <v>8335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1">
        <v>12500</v>
      </c>
      <c r="E2523" s="11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11">
        <f t="shared" si="157"/>
        <v>103.68174242424243</v>
      </c>
      <c r="Q2523" t="s">
        <v>8324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1">
        <v>5000</v>
      </c>
      <c r="E2524" s="11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11">
        <f t="shared" si="157"/>
        <v>185.18518518518519</v>
      </c>
      <c r="Q2524" t="s">
        <v>8324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1">
        <v>900</v>
      </c>
      <c r="E2525" s="11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11">
        <f t="shared" si="157"/>
        <v>54.153846153846153</v>
      </c>
      <c r="Q2525" t="s">
        <v>8324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1">
        <v>7500</v>
      </c>
      <c r="E2526" s="11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11">
        <f t="shared" si="157"/>
        <v>177.2093023255814</v>
      </c>
      <c r="Q2526" t="s">
        <v>8324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1">
        <v>8000</v>
      </c>
      <c r="E2527" s="11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11">
        <f t="shared" si="157"/>
        <v>100.325</v>
      </c>
      <c r="Q2527" t="s">
        <v>8324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1">
        <v>4000</v>
      </c>
      <c r="E2528" s="11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11">
        <f t="shared" si="157"/>
        <v>136.90909090909091</v>
      </c>
      <c r="Q2528" t="s">
        <v>8324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1">
        <v>4000</v>
      </c>
      <c r="E2529" s="11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11">
        <f t="shared" si="157"/>
        <v>57.535211267605632</v>
      </c>
      <c r="Q2529" t="s">
        <v>8324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1">
        <v>4000</v>
      </c>
      <c r="E2530" s="11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11">
        <f t="shared" si="157"/>
        <v>52.962839506172834</v>
      </c>
      <c r="Q2530" t="s">
        <v>8324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1">
        <v>6000</v>
      </c>
      <c r="E2531" s="1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11">
        <f t="shared" si="157"/>
        <v>82.328947368421055</v>
      </c>
      <c r="Q2531" t="s">
        <v>8324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1">
        <v>6500</v>
      </c>
      <c r="E2532" s="11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11">
        <f t="shared" si="157"/>
        <v>135.41666666666666</v>
      </c>
      <c r="Q2532" t="s">
        <v>8324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1">
        <v>4500</v>
      </c>
      <c r="E2533" s="11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11">
        <f t="shared" si="157"/>
        <v>74.06557377049181</v>
      </c>
      <c r="Q2533" t="s">
        <v>8324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1">
        <v>4000</v>
      </c>
      <c r="E2534" s="11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11">
        <f t="shared" si="157"/>
        <v>84.083333333333329</v>
      </c>
      <c r="Q2534" t="s">
        <v>8324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1">
        <v>7500</v>
      </c>
      <c r="E2535" s="11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11">
        <f t="shared" si="157"/>
        <v>61.029411764705884</v>
      </c>
      <c r="Q2535" t="s">
        <v>8324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1">
        <v>2000</v>
      </c>
      <c r="E2536" s="11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11">
        <f t="shared" si="157"/>
        <v>150</v>
      </c>
      <c r="Q2536" t="s">
        <v>8324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1">
        <v>20000</v>
      </c>
      <c r="E2537" s="11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11">
        <f t="shared" si="157"/>
        <v>266.08974358974359</v>
      </c>
      <c r="Q2537" t="s">
        <v>8324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1">
        <v>25</v>
      </c>
      <c r="E2538" s="11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11">
        <f t="shared" si="157"/>
        <v>7.25</v>
      </c>
      <c r="Q2538" t="s">
        <v>8324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1">
        <v>1000</v>
      </c>
      <c r="E2539" s="11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11">
        <f t="shared" si="157"/>
        <v>100</v>
      </c>
      <c r="Q2539" t="s">
        <v>8324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1">
        <v>18000</v>
      </c>
      <c r="E2540" s="11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11">
        <f t="shared" si="157"/>
        <v>109.96308108108107</v>
      </c>
      <c r="Q2540" t="s">
        <v>8324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1">
        <v>10000</v>
      </c>
      <c r="E2541" s="1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11">
        <f t="shared" si="157"/>
        <v>169.91525423728814</v>
      </c>
      <c r="Q2541" t="s">
        <v>8324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1">
        <v>2500</v>
      </c>
      <c r="E2542" s="11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11">
        <f t="shared" si="157"/>
        <v>95.740740740740748</v>
      </c>
      <c r="Q2542" t="s">
        <v>8324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1">
        <v>3500</v>
      </c>
      <c r="E2543" s="11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11">
        <f t="shared" si="157"/>
        <v>59.460317460317462</v>
      </c>
      <c r="Q2543" t="s">
        <v>8324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1">
        <v>700</v>
      </c>
      <c r="E2544" s="11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11">
        <f t="shared" si="157"/>
        <v>55.769230769230766</v>
      </c>
      <c r="Q2544" t="s">
        <v>8324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1">
        <v>250</v>
      </c>
      <c r="E2545" s="11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11">
        <f t="shared" si="157"/>
        <v>30.076923076923077</v>
      </c>
      <c r="Q2545" t="s">
        <v>8324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1">
        <v>5000</v>
      </c>
      <c r="E2546" s="11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11">
        <f t="shared" si="157"/>
        <v>88.438596491228068</v>
      </c>
      <c r="Q2546" t="s">
        <v>8324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1">
        <v>2000</v>
      </c>
      <c r="E2547" s="11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11">
        <f t="shared" si="157"/>
        <v>64.032786885245898</v>
      </c>
      <c r="Q2547" t="s">
        <v>8324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1">
        <v>3500</v>
      </c>
      <c r="E2548" s="11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11">
        <f t="shared" si="157"/>
        <v>60.153846153846153</v>
      </c>
      <c r="Q2548" t="s">
        <v>8324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1">
        <v>5500</v>
      </c>
      <c r="E2549" s="11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11">
        <f t="shared" si="157"/>
        <v>49.194029850746269</v>
      </c>
      <c r="Q2549" t="s">
        <v>8324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1">
        <v>6000</v>
      </c>
      <c r="E2550" s="11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11">
        <f t="shared" si="157"/>
        <v>165.16216216216216</v>
      </c>
      <c r="Q2550" t="s">
        <v>8324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1">
        <v>1570</v>
      </c>
      <c r="E2551" s="1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11">
        <f t="shared" si="157"/>
        <v>43.621621621621621</v>
      </c>
      <c r="Q2551" t="s">
        <v>8324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1">
        <v>6500</v>
      </c>
      <c r="E2552" s="11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11">
        <f t="shared" si="157"/>
        <v>43.7</v>
      </c>
      <c r="Q2552" t="s">
        <v>8324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1">
        <v>3675</v>
      </c>
      <c r="E2553" s="11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11">
        <f t="shared" si="157"/>
        <v>67.419642857142861</v>
      </c>
      <c r="Q2553" t="s">
        <v>8324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1">
        <v>3000</v>
      </c>
      <c r="E2554" s="11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11">
        <f t="shared" si="157"/>
        <v>177.5</v>
      </c>
      <c r="Q2554" t="s">
        <v>8324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1">
        <v>1500</v>
      </c>
      <c r="E2555" s="11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11">
        <f t="shared" si="157"/>
        <v>38.883333333333333</v>
      </c>
      <c r="Q2555" t="s">
        <v>8324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1">
        <v>3000</v>
      </c>
      <c r="E2556" s="11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11">
        <f t="shared" si="157"/>
        <v>54.985074626865675</v>
      </c>
      <c r="Q2556" t="s">
        <v>8324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1">
        <v>2000</v>
      </c>
      <c r="E2557" s="11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11">
        <f t="shared" si="157"/>
        <v>61.342857142857142</v>
      </c>
      <c r="Q2557" t="s">
        <v>8324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1">
        <v>745</v>
      </c>
      <c r="E2558" s="11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11">
        <f t="shared" si="157"/>
        <v>23.117647058823529</v>
      </c>
      <c r="Q2558" t="s">
        <v>8324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1">
        <v>900</v>
      </c>
      <c r="E2559" s="11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11">
        <f t="shared" si="157"/>
        <v>29.611111111111111</v>
      </c>
      <c r="Q2559" t="s">
        <v>8324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1">
        <v>1250</v>
      </c>
      <c r="E2560" s="11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11">
        <f t="shared" si="157"/>
        <v>75.611111111111114</v>
      </c>
      <c r="Q2560" t="s">
        <v>8324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1">
        <v>800</v>
      </c>
      <c r="E2561" s="1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11">
        <f t="shared" si="157"/>
        <v>35.6</v>
      </c>
      <c r="Q2561" t="s">
        <v>8324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1">
        <v>3000</v>
      </c>
      <c r="E2562" s="11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11">
        <f t="shared" si="157"/>
        <v>143</v>
      </c>
      <c r="Q2562" t="s">
        <v>8324</v>
      </c>
      <c r="R256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1">
        <v>100000</v>
      </c>
      <c r="E2563" s="11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11">
        <f t="shared" ref="P2563:P2626" si="161">IFERROR(E2563/L2563,0)</f>
        <v>0</v>
      </c>
      <c r="Q2563" t="s">
        <v>8335</v>
      </c>
      <c r="R2563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1">
        <v>10000</v>
      </c>
      <c r="E2564" s="11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11">
        <f t="shared" si="161"/>
        <v>25</v>
      </c>
      <c r="Q2564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1">
        <v>20000</v>
      </c>
      <c r="E2565" s="11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1">
        <f t="shared" si="161"/>
        <v>0</v>
      </c>
      <c r="Q2565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1">
        <v>40000</v>
      </c>
      <c r="E2566" s="11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1">
        <f t="shared" si="161"/>
        <v>0</v>
      </c>
      <c r="Q2566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1">
        <v>10000</v>
      </c>
      <c r="E2567" s="11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11">
        <f t="shared" si="161"/>
        <v>100</v>
      </c>
      <c r="Q2567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1">
        <v>35000</v>
      </c>
      <c r="E2568" s="11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1">
        <f t="shared" si="161"/>
        <v>0</v>
      </c>
      <c r="Q256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1">
        <v>45000</v>
      </c>
      <c r="E2569" s="11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11">
        <f t="shared" si="161"/>
        <v>60</v>
      </c>
      <c r="Q2569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1">
        <v>10000</v>
      </c>
      <c r="E2570" s="11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11">
        <f t="shared" si="161"/>
        <v>50</v>
      </c>
      <c r="Q2570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1">
        <v>6500</v>
      </c>
      <c r="E2571" s="1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11">
        <f t="shared" si="161"/>
        <v>72.5</v>
      </c>
      <c r="Q2571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1">
        <v>7000</v>
      </c>
      <c r="E2572" s="11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11">
        <f t="shared" si="161"/>
        <v>29.5</v>
      </c>
      <c r="Q2572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1">
        <v>100000</v>
      </c>
      <c r="E2573" s="11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11">
        <f t="shared" si="161"/>
        <v>62.5</v>
      </c>
      <c r="Q2573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1">
        <v>30000</v>
      </c>
      <c r="E2574" s="11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1">
        <f t="shared" si="161"/>
        <v>0</v>
      </c>
      <c r="Q2574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1">
        <v>8000</v>
      </c>
      <c r="E2575" s="11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1">
        <f t="shared" si="161"/>
        <v>0</v>
      </c>
      <c r="Q2575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1">
        <v>10000</v>
      </c>
      <c r="E2576" s="11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1">
        <f t="shared" si="161"/>
        <v>0</v>
      </c>
      <c r="Q2576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1">
        <v>85000</v>
      </c>
      <c r="E2577" s="11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1">
        <f t="shared" si="161"/>
        <v>0</v>
      </c>
      <c r="Q2577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1">
        <v>10000</v>
      </c>
      <c r="E2578" s="11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1">
        <f t="shared" si="161"/>
        <v>0</v>
      </c>
      <c r="Q257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1">
        <v>15000</v>
      </c>
      <c r="E2579" s="11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1">
        <f t="shared" si="161"/>
        <v>0</v>
      </c>
      <c r="Q2579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1">
        <v>6000</v>
      </c>
      <c r="E2580" s="11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1">
        <f t="shared" si="161"/>
        <v>0</v>
      </c>
      <c r="Q2580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1">
        <v>200000</v>
      </c>
      <c r="E2581" s="1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11">
        <f t="shared" si="161"/>
        <v>23.083333333333332</v>
      </c>
      <c r="Q2581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1">
        <v>8500</v>
      </c>
      <c r="E2582" s="11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11">
        <f t="shared" si="161"/>
        <v>25.5</v>
      </c>
      <c r="Q2582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1">
        <v>5000</v>
      </c>
      <c r="E2583" s="11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11">
        <f t="shared" si="161"/>
        <v>48.18181818181818</v>
      </c>
      <c r="Q2583" t="s">
        <v>8335</v>
      </c>
      <c r="R2583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1">
        <v>90000</v>
      </c>
      <c r="E2584" s="11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11">
        <f t="shared" si="161"/>
        <v>1</v>
      </c>
      <c r="Q2584" t="s">
        <v>8335</v>
      </c>
      <c r="R2584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1">
        <v>1000</v>
      </c>
      <c r="E2585" s="11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11">
        <f t="shared" si="161"/>
        <v>1</v>
      </c>
      <c r="Q2585" t="s">
        <v>8335</v>
      </c>
      <c r="R2585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1">
        <v>10000</v>
      </c>
      <c r="E2586" s="11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1">
        <f t="shared" si="161"/>
        <v>0</v>
      </c>
      <c r="Q2586" t="s">
        <v>8335</v>
      </c>
      <c r="R2586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1">
        <v>30000</v>
      </c>
      <c r="E2587" s="11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11">
        <f t="shared" si="161"/>
        <v>50</v>
      </c>
      <c r="Q2587" t="s">
        <v>8335</v>
      </c>
      <c r="R2587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1">
        <v>3000</v>
      </c>
      <c r="E2588" s="11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11">
        <f t="shared" si="161"/>
        <v>5</v>
      </c>
      <c r="Q2588" t="s">
        <v>8335</v>
      </c>
      <c r="R258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1">
        <v>50000</v>
      </c>
      <c r="E2589" s="11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11">
        <f t="shared" si="161"/>
        <v>202.83333333333334</v>
      </c>
      <c r="Q2589" t="s">
        <v>8335</v>
      </c>
      <c r="R2589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1">
        <v>6000</v>
      </c>
      <c r="E2590" s="11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11">
        <f t="shared" si="161"/>
        <v>29.125</v>
      </c>
      <c r="Q2590" t="s">
        <v>8335</v>
      </c>
      <c r="R2590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1">
        <v>50000</v>
      </c>
      <c r="E2591" s="1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11">
        <f t="shared" si="161"/>
        <v>5</v>
      </c>
      <c r="Q2591" t="s">
        <v>8335</v>
      </c>
      <c r="R2591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1">
        <v>3000</v>
      </c>
      <c r="E2592" s="11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1">
        <f t="shared" si="161"/>
        <v>0</v>
      </c>
      <c r="Q2592" t="s">
        <v>8335</v>
      </c>
      <c r="R259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1">
        <v>1500</v>
      </c>
      <c r="E2593" s="11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11">
        <f t="shared" si="161"/>
        <v>13</v>
      </c>
      <c r="Q2593" t="s">
        <v>8335</v>
      </c>
      <c r="R2593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1">
        <v>30000</v>
      </c>
      <c r="E2594" s="11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11">
        <f t="shared" si="161"/>
        <v>50</v>
      </c>
      <c r="Q2594" t="s">
        <v>8335</v>
      </c>
      <c r="R2594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1">
        <v>10000</v>
      </c>
      <c r="E2595" s="11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1">
        <f t="shared" si="161"/>
        <v>0</v>
      </c>
      <c r="Q2595" t="s">
        <v>8335</v>
      </c>
      <c r="R2595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1">
        <v>80000</v>
      </c>
      <c r="E2596" s="11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11">
        <f t="shared" si="161"/>
        <v>1</v>
      </c>
      <c r="Q2596" t="s">
        <v>8335</v>
      </c>
      <c r="R2596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1">
        <v>15000</v>
      </c>
      <c r="E2597" s="11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11">
        <f t="shared" si="161"/>
        <v>96.05263157894737</v>
      </c>
      <c r="Q2597" t="s">
        <v>8335</v>
      </c>
      <c r="R2597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1">
        <v>35000</v>
      </c>
      <c r="E2598" s="11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11">
        <f t="shared" si="161"/>
        <v>305.77777777777777</v>
      </c>
      <c r="Q2598" t="s">
        <v>8335</v>
      </c>
      <c r="R259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1">
        <v>1500</v>
      </c>
      <c r="E2599" s="11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11">
        <f t="shared" si="161"/>
        <v>12.142857142857142</v>
      </c>
      <c r="Q2599" t="s">
        <v>8335</v>
      </c>
      <c r="R2599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1">
        <v>3000</v>
      </c>
      <c r="E2600" s="11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11">
        <f t="shared" si="161"/>
        <v>83.571428571428569</v>
      </c>
      <c r="Q2600" t="s">
        <v>8335</v>
      </c>
      <c r="R2600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1">
        <v>9041</v>
      </c>
      <c r="E2601" s="1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11">
        <f t="shared" si="161"/>
        <v>18</v>
      </c>
      <c r="Q2601" t="s">
        <v>8335</v>
      </c>
      <c r="R2601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1">
        <v>50000</v>
      </c>
      <c r="E2602" s="11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11">
        <f t="shared" si="161"/>
        <v>115.53333333333333</v>
      </c>
      <c r="Q2602" t="s">
        <v>8335</v>
      </c>
      <c r="R260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1">
        <v>500</v>
      </c>
      <c r="E2603" s="11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11">
        <f t="shared" si="161"/>
        <v>21.900662251655628</v>
      </c>
      <c r="Q2603" t="s">
        <v>8318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1">
        <v>12000</v>
      </c>
      <c r="E2604" s="11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11">
        <f t="shared" si="161"/>
        <v>80.022494887525568</v>
      </c>
      <c r="Q2604" t="s">
        <v>8318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1">
        <v>1750</v>
      </c>
      <c r="E2605" s="11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11">
        <f t="shared" si="161"/>
        <v>35.520000000000003</v>
      </c>
      <c r="Q2605" t="s">
        <v>8318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1">
        <v>20000</v>
      </c>
      <c r="E2606" s="11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11">
        <f t="shared" si="161"/>
        <v>64.933333333333323</v>
      </c>
      <c r="Q2606" t="s">
        <v>8318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1">
        <v>100000</v>
      </c>
      <c r="E2607" s="11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11">
        <f t="shared" si="161"/>
        <v>60.965703745743475</v>
      </c>
      <c r="Q2607" t="s">
        <v>8318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1">
        <v>11000</v>
      </c>
      <c r="E2608" s="11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11">
        <f t="shared" si="161"/>
        <v>31.444155844155844</v>
      </c>
      <c r="Q2608" t="s">
        <v>8318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1">
        <v>8000</v>
      </c>
      <c r="E2609" s="11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11">
        <f t="shared" si="161"/>
        <v>81.949748743718587</v>
      </c>
      <c r="Q2609" t="s">
        <v>8318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1">
        <v>8000</v>
      </c>
      <c r="E2610" s="11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11">
        <f t="shared" si="161"/>
        <v>58.92763157894737</v>
      </c>
      <c r="Q2610" t="s">
        <v>8318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1">
        <v>35000</v>
      </c>
      <c r="E2611" s="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11">
        <f t="shared" si="161"/>
        <v>157.29347633136095</v>
      </c>
      <c r="Q2611" t="s">
        <v>8318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1">
        <v>22765</v>
      </c>
      <c r="E2612" s="11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11">
        <f t="shared" si="161"/>
        <v>55.758509532062391</v>
      </c>
      <c r="Q2612" t="s">
        <v>8318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1">
        <v>11000</v>
      </c>
      <c r="E2613" s="11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11">
        <f t="shared" si="161"/>
        <v>83.802893802893806</v>
      </c>
      <c r="Q2613" t="s">
        <v>8318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1">
        <v>10000</v>
      </c>
      <c r="E2614" s="11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11">
        <f t="shared" si="161"/>
        <v>58.422210884353746</v>
      </c>
      <c r="Q2614" t="s">
        <v>8318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1">
        <v>7500</v>
      </c>
      <c r="E2615" s="11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11">
        <f t="shared" si="161"/>
        <v>270.57142857142856</v>
      </c>
      <c r="Q2615" t="s">
        <v>8318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1">
        <v>10500</v>
      </c>
      <c r="E2616" s="11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11">
        <f t="shared" si="161"/>
        <v>107.1</v>
      </c>
      <c r="Q2616" t="s">
        <v>8318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1">
        <v>2001</v>
      </c>
      <c r="E2617" s="11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11">
        <f t="shared" si="161"/>
        <v>47.180555555555557</v>
      </c>
      <c r="Q2617" t="s">
        <v>8318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1">
        <v>25000</v>
      </c>
      <c r="E2618" s="11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11">
        <f t="shared" si="161"/>
        <v>120.30882352941177</v>
      </c>
      <c r="Q2618" t="s">
        <v>8318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1">
        <v>500</v>
      </c>
      <c r="E2619" s="11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11">
        <f t="shared" si="161"/>
        <v>27.59748427672956</v>
      </c>
      <c r="Q2619" t="s">
        <v>8318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1">
        <v>15000</v>
      </c>
      <c r="E2620" s="11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11">
        <f t="shared" si="161"/>
        <v>205.2987012987013</v>
      </c>
      <c r="Q2620" t="s">
        <v>8318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1">
        <v>1000</v>
      </c>
      <c r="E2621" s="1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11">
        <f t="shared" si="161"/>
        <v>35.547169811320757</v>
      </c>
      <c r="Q2621" t="s">
        <v>8318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1">
        <v>65000</v>
      </c>
      <c r="E2622" s="11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11">
        <f t="shared" si="161"/>
        <v>74.639488409272587</v>
      </c>
      <c r="Q2622" t="s">
        <v>8318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1">
        <v>15000</v>
      </c>
      <c r="E2623" s="11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11">
        <f t="shared" si="161"/>
        <v>47.058064516129029</v>
      </c>
      <c r="Q2623" t="s">
        <v>8318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1">
        <v>1500</v>
      </c>
      <c r="E2624" s="11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11">
        <f t="shared" si="161"/>
        <v>26.591351351351353</v>
      </c>
      <c r="Q2624" t="s">
        <v>8318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1">
        <v>2000</v>
      </c>
      <c r="E2625" s="11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11">
        <f t="shared" si="161"/>
        <v>36.774193548387096</v>
      </c>
      <c r="Q2625" t="s">
        <v>8318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1">
        <v>8000</v>
      </c>
      <c r="E2626" s="11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11">
        <f t="shared" si="161"/>
        <v>31.820544982698959</v>
      </c>
      <c r="Q2626" t="s">
        <v>8318</v>
      </c>
      <c r="R2626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1">
        <v>150</v>
      </c>
      <c r="E2627" s="11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11">
        <f t="shared" ref="P2627:P2690" si="165">IFERROR(E2627/L2627,0)</f>
        <v>27.576923076923077</v>
      </c>
      <c r="Q2627" t="s">
        <v>8318</v>
      </c>
      <c r="R2627" t="s">
        <v>8354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1">
        <v>2500</v>
      </c>
      <c r="E2628" s="11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11">
        <f t="shared" si="165"/>
        <v>56</v>
      </c>
      <c r="Q2628" t="s">
        <v>8318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1">
        <v>150</v>
      </c>
      <c r="E2629" s="11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11">
        <f t="shared" si="165"/>
        <v>21.555555555555557</v>
      </c>
      <c r="Q2629" t="s">
        <v>8318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1">
        <v>839</v>
      </c>
      <c r="E2630" s="11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11">
        <f t="shared" si="165"/>
        <v>44.095238095238095</v>
      </c>
      <c r="Q2630" t="s">
        <v>8318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1">
        <v>5000</v>
      </c>
      <c r="E2631" s="1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11">
        <f t="shared" si="165"/>
        <v>63.87</v>
      </c>
      <c r="Q2631" t="s">
        <v>8318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1">
        <v>2000</v>
      </c>
      <c r="E2632" s="11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11">
        <f t="shared" si="165"/>
        <v>38.987654320987652</v>
      </c>
      <c r="Q2632" t="s">
        <v>8318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1">
        <v>20000</v>
      </c>
      <c r="E2633" s="11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11">
        <f t="shared" si="165"/>
        <v>80.185489510489504</v>
      </c>
      <c r="Q2633" t="s">
        <v>8318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1">
        <v>1070</v>
      </c>
      <c r="E2634" s="11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11">
        <f t="shared" si="165"/>
        <v>34.904761904761905</v>
      </c>
      <c r="Q2634" t="s">
        <v>8318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1">
        <v>5000</v>
      </c>
      <c r="E2635" s="11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11">
        <f t="shared" si="165"/>
        <v>89.100502512562812</v>
      </c>
      <c r="Q2635" t="s">
        <v>8318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1">
        <v>930</v>
      </c>
      <c r="E2636" s="11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11">
        <f t="shared" si="165"/>
        <v>39.44</v>
      </c>
      <c r="Q2636" t="s">
        <v>8318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1">
        <v>11500</v>
      </c>
      <c r="E2637" s="11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11">
        <f t="shared" si="165"/>
        <v>136.9047619047619</v>
      </c>
      <c r="Q2637" t="s">
        <v>8318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1">
        <v>1000</v>
      </c>
      <c r="E2638" s="11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11">
        <f t="shared" si="165"/>
        <v>37.46</v>
      </c>
      <c r="Q2638" t="s">
        <v>8318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1">
        <v>500</v>
      </c>
      <c r="E2639" s="11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11">
        <f t="shared" si="165"/>
        <v>31.96153846153846</v>
      </c>
      <c r="Q2639" t="s">
        <v>8318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1">
        <v>347</v>
      </c>
      <c r="E2640" s="11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11">
        <f t="shared" si="165"/>
        <v>25.214285714285715</v>
      </c>
      <c r="Q2640" t="s">
        <v>8318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1">
        <v>300</v>
      </c>
      <c r="E2641" s="1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11">
        <f t="shared" si="165"/>
        <v>10.040816326530612</v>
      </c>
      <c r="Q2641" t="s">
        <v>8318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1">
        <v>3000</v>
      </c>
      <c r="E2642" s="11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11">
        <f t="shared" si="165"/>
        <v>45.94202898550725</v>
      </c>
      <c r="Q2642" t="s">
        <v>8318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1">
        <v>1500</v>
      </c>
      <c r="E2643" s="11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11">
        <f t="shared" si="165"/>
        <v>15</v>
      </c>
      <c r="Q2643" t="s">
        <v>8318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1">
        <v>500000</v>
      </c>
      <c r="E2644" s="11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1">
        <f t="shared" si="165"/>
        <v>0</v>
      </c>
      <c r="Q2644" t="s">
        <v>8318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1">
        <v>1000000</v>
      </c>
      <c r="E2645" s="11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11">
        <f t="shared" si="165"/>
        <v>223.58248500999335</v>
      </c>
      <c r="Q2645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1">
        <v>100000</v>
      </c>
      <c r="E2646" s="11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11">
        <f t="shared" si="165"/>
        <v>39.480769230769234</v>
      </c>
      <c r="Q2646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1">
        <v>20000</v>
      </c>
      <c r="E2647" s="11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11">
        <f t="shared" si="165"/>
        <v>91.304347826086953</v>
      </c>
      <c r="Q2647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1">
        <v>500000</v>
      </c>
      <c r="E2648" s="11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11">
        <f t="shared" si="165"/>
        <v>78.666205607476627</v>
      </c>
      <c r="Q264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1">
        <v>2500</v>
      </c>
      <c r="E2649" s="11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11">
        <f t="shared" si="165"/>
        <v>12</v>
      </c>
      <c r="Q2649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1">
        <v>12000</v>
      </c>
      <c r="E2650" s="11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11">
        <f t="shared" si="165"/>
        <v>17.666666666666668</v>
      </c>
      <c r="Q2650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1">
        <v>125000</v>
      </c>
      <c r="E2651" s="1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11">
        <f t="shared" si="165"/>
        <v>41.333333333333336</v>
      </c>
      <c r="Q2651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1">
        <v>60000</v>
      </c>
      <c r="E2652" s="11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11">
        <f t="shared" si="165"/>
        <v>71.599999999999994</v>
      </c>
      <c r="Q2652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1">
        <v>280000</v>
      </c>
      <c r="E2653" s="11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11">
        <f t="shared" si="165"/>
        <v>307.8235294117647</v>
      </c>
      <c r="Q2653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1">
        <v>100000</v>
      </c>
      <c r="E2654" s="11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11">
        <f t="shared" si="165"/>
        <v>80.454545454545453</v>
      </c>
      <c r="Q2654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1">
        <v>51000</v>
      </c>
      <c r="E2655" s="11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11">
        <f t="shared" si="165"/>
        <v>83.942857142857136</v>
      </c>
      <c r="Q2655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1">
        <v>100000</v>
      </c>
      <c r="E2656" s="11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11">
        <f t="shared" si="165"/>
        <v>8.5</v>
      </c>
      <c r="Q2656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1">
        <v>15000</v>
      </c>
      <c r="E2657" s="11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11">
        <f t="shared" si="165"/>
        <v>73.372093023255815</v>
      </c>
      <c r="Q2657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1">
        <v>150000</v>
      </c>
      <c r="E2658" s="11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11">
        <f t="shared" si="165"/>
        <v>112.86184210526316</v>
      </c>
      <c r="Q265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1">
        <v>30000</v>
      </c>
      <c r="E2659" s="11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11">
        <f t="shared" si="165"/>
        <v>95.277627118644077</v>
      </c>
      <c r="Q2659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1">
        <v>98000</v>
      </c>
      <c r="E2660" s="11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11">
        <f t="shared" si="165"/>
        <v>22.75</v>
      </c>
      <c r="Q2660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1">
        <v>49000</v>
      </c>
      <c r="E2661" s="1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11">
        <f t="shared" si="165"/>
        <v>133.30000000000001</v>
      </c>
      <c r="Q2661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1">
        <v>20000</v>
      </c>
      <c r="E2662" s="11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11">
        <f t="shared" si="165"/>
        <v>3.8</v>
      </c>
      <c r="Q2662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1">
        <v>5000</v>
      </c>
      <c r="E2663" s="11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11">
        <f t="shared" si="165"/>
        <v>85.75</v>
      </c>
      <c r="Q2663" t="s">
        <v>8318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1">
        <v>20000</v>
      </c>
      <c r="E2664" s="11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11">
        <f t="shared" si="165"/>
        <v>267</v>
      </c>
      <c r="Q2664" t="s">
        <v>8318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1">
        <v>20000</v>
      </c>
      <c r="E2665" s="11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11">
        <f t="shared" si="165"/>
        <v>373.55803571428572</v>
      </c>
      <c r="Q2665" t="s">
        <v>8318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1">
        <v>17500</v>
      </c>
      <c r="E2666" s="11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11">
        <f t="shared" si="165"/>
        <v>174.03846153846155</v>
      </c>
      <c r="Q2666" t="s">
        <v>8318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1">
        <v>3500</v>
      </c>
      <c r="E2667" s="11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11">
        <f t="shared" si="165"/>
        <v>93.695652173913047</v>
      </c>
      <c r="Q2667" t="s">
        <v>8318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1">
        <v>10000</v>
      </c>
      <c r="E2668" s="11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11">
        <f t="shared" si="165"/>
        <v>77.327718446601949</v>
      </c>
      <c r="Q2668" t="s">
        <v>8318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1">
        <v>1500</v>
      </c>
      <c r="E2669" s="11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11">
        <f t="shared" si="165"/>
        <v>92.222222222222229</v>
      </c>
      <c r="Q2669" t="s">
        <v>8318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1">
        <v>1000</v>
      </c>
      <c r="E2670" s="11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11">
        <f t="shared" si="165"/>
        <v>60.964285714285715</v>
      </c>
      <c r="Q2670" t="s">
        <v>8318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1">
        <v>800</v>
      </c>
      <c r="E2671" s="1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11">
        <f t="shared" si="165"/>
        <v>91</v>
      </c>
      <c r="Q2671" t="s">
        <v>8318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1">
        <v>38888</v>
      </c>
      <c r="E2672" s="11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11">
        <f t="shared" si="165"/>
        <v>41.583333333333336</v>
      </c>
      <c r="Q2672" t="s">
        <v>8318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1">
        <v>25000</v>
      </c>
      <c r="E2673" s="11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11">
        <f t="shared" si="165"/>
        <v>33.761904761904759</v>
      </c>
      <c r="Q2673" t="s">
        <v>8318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1">
        <v>10000</v>
      </c>
      <c r="E2674" s="11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11">
        <f t="shared" si="165"/>
        <v>70.61702127659575</v>
      </c>
      <c r="Q2674" t="s">
        <v>8318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1">
        <v>40000</v>
      </c>
      <c r="E2675" s="11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11">
        <f t="shared" si="165"/>
        <v>167.15151515151516</v>
      </c>
      <c r="Q2675" t="s">
        <v>8318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1">
        <v>35000</v>
      </c>
      <c r="E2676" s="11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11">
        <f t="shared" si="165"/>
        <v>128.61988304093566</v>
      </c>
      <c r="Q2676" t="s">
        <v>8318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1">
        <v>25000</v>
      </c>
      <c r="E2677" s="11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11">
        <f t="shared" si="165"/>
        <v>65.41379310344827</v>
      </c>
      <c r="Q2677" t="s">
        <v>8318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1">
        <v>2100</v>
      </c>
      <c r="E2678" s="11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11">
        <f t="shared" si="165"/>
        <v>117.55555555555556</v>
      </c>
      <c r="Q2678" t="s">
        <v>8318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1">
        <v>19500</v>
      </c>
      <c r="E2679" s="11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11">
        <f t="shared" si="165"/>
        <v>126.48148148148148</v>
      </c>
      <c r="Q2679" t="s">
        <v>8318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1">
        <v>8000000</v>
      </c>
      <c r="E2680" s="11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11">
        <f t="shared" si="165"/>
        <v>550</v>
      </c>
      <c r="Q2680" t="s">
        <v>8318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1">
        <v>40000</v>
      </c>
      <c r="E2681" s="1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11">
        <f t="shared" si="165"/>
        <v>44</v>
      </c>
      <c r="Q2681" t="s">
        <v>8318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1">
        <v>32000</v>
      </c>
      <c r="E2682" s="11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11">
        <f t="shared" si="165"/>
        <v>69</v>
      </c>
      <c r="Q2682" t="s">
        <v>8318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1">
        <v>8000</v>
      </c>
      <c r="E2683" s="11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11">
        <f t="shared" si="165"/>
        <v>27.5</v>
      </c>
      <c r="Q2683" t="s">
        <v>8335</v>
      </c>
      <c r="R2683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1">
        <v>6000</v>
      </c>
      <c r="E2684" s="11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11">
        <f t="shared" si="165"/>
        <v>84.9</v>
      </c>
      <c r="Q2684" t="s">
        <v>8335</v>
      </c>
      <c r="R2684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1">
        <v>15000</v>
      </c>
      <c r="E2685" s="11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11">
        <f t="shared" si="165"/>
        <v>12</v>
      </c>
      <c r="Q2685" t="s">
        <v>8335</v>
      </c>
      <c r="R2685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1">
        <v>70000</v>
      </c>
      <c r="E2686" s="11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11">
        <f t="shared" si="165"/>
        <v>200</v>
      </c>
      <c r="Q2686" t="s">
        <v>8335</v>
      </c>
      <c r="R2686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1">
        <v>50000</v>
      </c>
      <c r="E2687" s="11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11">
        <f t="shared" si="165"/>
        <v>10</v>
      </c>
      <c r="Q2687" t="s">
        <v>8335</v>
      </c>
      <c r="R2687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1">
        <v>30000</v>
      </c>
      <c r="E2688" s="11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1">
        <f t="shared" si="165"/>
        <v>0</v>
      </c>
      <c r="Q2688" t="s">
        <v>8335</v>
      </c>
      <c r="R268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1">
        <v>15000</v>
      </c>
      <c r="E2689" s="11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1">
        <f t="shared" si="165"/>
        <v>0</v>
      </c>
      <c r="Q2689" t="s">
        <v>8335</v>
      </c>
      <c r="R2689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1">
        <v>50000</v>
      </c>
      <c r="E2690" s="11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11">
        <f t="shared" si="165"/>
        <v>5.2857142857142856</v>
      </c>
      <c r="Q2690" t="s">
        <v>8335</v>
      </c>
      <c r="R2690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1">
        <v>35000</v>
      </c>
      <c r="E2691" s="1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11">
        <f t="shared" ref="P2691:P2754" si="169">IFERROR(E2691/L2691,0)</f>
        <v>1</v>
      </c>
      <c r="Q2691" t="s">
        <v>8335</v>
      </c>
      <c r="R2691" t="s">
        <v>8336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1">
        <v>80000</v>
      </c>
      <c r="E2692" s="11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11">
        <f t="shared" si="169"/>
        <v>72.762711864406782</v>
      </c>
      <c r="Q2692" t="s">
        <v>8335</v>
      </c>
      <c r="R269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1">
        <v>65000</v>
      </c>
      <c r="E2693" s="11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11">
        <f t="shared" si="169"/>
        <v>17.5</v>
      </c>
      <c r="Q2693" t="s">
        <v>8335</v>
      </c>
      <c r="R2693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1">
        <v>3500</v>
      </c>
      <c r="E2694" s="11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11">
        <f t="shared" si="169"/>
        <v>25</v>
      </c>
      <c r="Q2694" t="s">
        <v>8335</v>
      </c>
      <c r="R2694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1">
        <v>5000</v>
      </c>
      <c r="E2695" s="11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11">
        <f t="shared" si="169"/>
        <v>13.333333333333334</v>
      </c>
      <c r="Q2695" t="s">
        <v>8335</v>
      </c>
      <c r="R2695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1">
        <v>30000</v>
      </c>
      <c r="E2696" s="11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11">
        <f t="shared" si="169"/>
        <v>1</v>
      </c>
      <c r="Q2696" t="s">
        <v>8335</v>
      </c>
      <c r="R2696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1">
        <v>15000</v>
      </c>
      <c r="E2697" s="11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11">
        <f t="shared" si="169"/>
        <v>23.666666666666668</v>
      </c>
      <c r="Q2697" t="s">
        <v>8335</v>
      </c>
      <c r="R2697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1">
        <v>60000</v>
      </c>
      <c r="E2698" s="11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11">
        <f t="shared" si="169"/>
        <v>89.21052631578948</v>
      </c>
      <c r="Q2698" t="s">
        <v>8335</v>
      </c>
      <c r="R269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1">
        <v>23000</v>
      </c>
      <c r="E2699" s="11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11">
        <f t="shared" si="169"/>
        <v>116.55769230769231</v>
      </c>
      <c r="Q2699" t="s">
        <v>8335</v>
      </c>
      <c r="R2699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1">
        <v>8000</v>
      </c>
      <c r="E2700" s="11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11">
        <f t="shared" si="169"/>
        <v>13.005000000000001</v>
      </c>
      <c r="Q2700" t="s">
        <v>8335</v>
      </c>
      <c r="R2700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1">
        <v>2</v>
      </c>
      <c r="E2701" s="1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1">
        <f t="shared" si="169"/>
        <v>0</v>
      </c>
      <c r="Q2701" t="s">
        <v>8335</v>
      </c>
      <c r="R2701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1">
        <v>9999</v>
      </c>
      <c r="E2702" s="11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11">
        <f t="shared" si="169"/>
        <v>17.5</v>
      </c>
      <c r="Q2702" t="s">
        <v>8335</v>
      </c>
      <c r="R270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1">
        <v>3400</v>
      </c>
      <c r="E2703" s="11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11">
        <f t="shared" si="169"/>
        <v>34.130434782608695</v>
      </c>
      <c r="Q2703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1">
        <v>10000</v>
      </c>
      <c r="E2704" s="11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11">
        <f t="shared" si="169"/>
        <v>132.34615384615384</v>
      </c>
      <c r="Q2704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1">
        <v>40000</v>
      </c>
      <c r="E2705" s="11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11">
        <f t="shared" si="169"/>
        <v>922.22222222222217</v>
      </c>
      <c r="Q2705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1">
        <v>19000</v>
      </c>
      <c r="E2706" s="11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11">
        <f t="shared" si="169"/>
        <v>163.57142857142858</v>
      </c>
      <c r="Q2706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1">
        <v>16500</v>
      </c>
      <c r="E2707" s="11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11">
        <f t="shared" si="169"/>
        <v>217.375</v>
      </c>
      <c r="Q2707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1">
        <v>35000</v>
      </c>
      <c r="E2708" s="11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11">
        <f t="shared" si="169"/>
        <v>149.44486692015209</v>
      </c>
      <c r="Q2708" t="s">
        <v>8316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1">
        <v>8000</v>
      </c>
      <c r="E2709" s="11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11">
        <f t="shared" si="169"/>
        <v>71.237487309644663</v>
      </c>
      <c r="Q2709" t="s">
        <v>8316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1">
        <v>20000</v>
      </c>
      <c r="E2710" s="11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11">
        <f t="shared" si="169"/>
        <v>44.464318398474738</v>
      </c>
      <c r="Q2710" t="s">
        <v>8316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1">
        <v>50000</v>
      </c>
      <c r="E2711" s="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11">
        <f t="shared" si="169"/>
        <v>164.94480519480518</v>
      </c>
      <c r="Q2711" t="s">
        <v>8316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1">
        <v>60000</v>
      </c>
      <c r="E2712" s="11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11">
        <f t="shared" si="169"/>
        <v>84.871516544117654</v>
      </c>
      <c r="Q2712" t="s">
        <v>8316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1">
        <v>3910</v>
      </c>
      <c r="E2713" s="11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11">
        <f t="shared" si="169"/>
        <v>53.945205479452056</v>
      </c>
      <c r="Q2713" t="s">
        <v>8316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1">
        <v>5500</v>
      </c>
      <c r="E2714" s="11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11">
        <f t="shared" si="169"/>
        <v>50.531468531468533</v>
      </c>
      <c r="Q2714" t="s">
        <v>8316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1">
        <v>150000</v>
      </c>
      <c r="E2715" s="11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11">
        <f t="shared" si="169"/>
        <v>108.00140845070422</v>
      </c>
      <c r="Q2715" t="s">
        <v>8316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1">
        <v>25000</v>
      </c>
      <c r="E2716" s="11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11">
        <f t="shared" si="169"/>
        <v>95.373770491803285</v>
      </c>
      <c r="Q2716" t="s">
        <v>8316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1">
        <v>12000</v>
      </c>
      <c r="E2717" s="11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11">
        <f t="shared" si="169"/>
        <v>57.631016333938291</v>
      </c>
      <c r="Q2717" t="s">
        <v>8316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1">
        <v>10000</v>
      </c>
      <c r="E2718" s="11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11">
        <f t="shared" si="169"/>
        <v>64.160481283422456</v>
      </c>
      <c r="Q2718" t="s">
        <v>8316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1">
        <v>25000</v>
      </c>
      <c r="E2719" s="11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11">
        <f t="shared" si="169"/>
        <v>92.387692307692305</v>
      </c>
      <c r="Q2719" t="s">
        <v>8316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1">
        <v>18000</v>
      </c>
      <c r="E2720" s="11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11">
        <f t="shared" si="169"/>
        <v>125.97972972972973</v>
      </c>
      <c r="Q2720" t="s">
        <v>8316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1">
        <v>6000</v>
      </c>
      <c r="E2721" s="1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11">
        <f t="shared" si="169"/>
        <v>94.637681159420296</v>
      </c>
      <c r="Q2721" t="s">
        <v>8316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1">
        <v>25000</v>
      </c>
      <c r="E2722" s="11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11">
        <f t="shared" si="169"/>
        <v>170.69942196531792</v>
      </c>
      <c r="Q2722" t="s">
        <v>8316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1">
        <v>750</v>
      </c>
      <c r="E2723" s="11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11">
        <f t="shared" si="169"/>
        <v>40.762081784386616</v>
      </c>
      <c r="Q2723" t="s">
        <v>8318</v>
      </c>
      <c r="R2723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1">
        <v>5000</v>
      </c>
      <c r="E2724" s="11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11">
        <f t="shared" si="169"/>
        <v>68.254054054054052</v>
      </c>
      <c r="Q2724" t="s">
        <v>8318</v>
      </c>
      <c r="R2724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1">
        <v>12000</v>
      </c>
      <c r="E2725" s="11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11">
        <f t="shared" si="169"/>
        <v>95.48863636363636</v>
      </c>
      <c r="Q2725" t="s">
        <v>8318</v>
      </c>
      <c r="R2725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1">
        <v>2468</v>
      </c>
      <c r="E2726" s="11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11">
        <f t="shared" si="169"/>
        <v>7.1902649656526005</v>
      </c>
      <c r="Q2726" t="s">
        <v>8318</v>
      </c>
      <c r="R2726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1">
        <v>40000</v>
      </c>
      <c r="E2727" s="11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11">
        <f t="shared" si="169"/>
        <v>511.65486725663715</v>
      </c>
      <c r="Q2727" t="s">
        <v>8318</v>
      </c>
      <c r="R2727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1">
        <v>100000</v>
      </c>
      <c r="E2728" s="11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11">
        <f t="shared" si="169"/>
        <v>261.74504950495049</v>
      </c>
      <c r="Q2728" t="s">
        <v>8318</v>
      </c>
      <c r="R272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1">
        <v>10000</v>
      </c>
      <c r="E2729" s="11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11">
        <f t="shared" si="169"/>
        <v>69.760961810466767</v>
      </c>
      <c r="Q2729" t="s">
        <v>8318</v>
      </c>
      <c r="R2729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1">
        <v>15000</v>
      </c>
      <c r="E2730" s="11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11">
        <f t="shared" si="169"/>
        <v>77.229591836734699</v>
      </c>
      <c r="Q2730" t="s">
        <v>8318</v>
      </c>
      <c r="R2730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1">
        <v>7500</v>
      </c>
      <c r="E2731" s="1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11">
        <f t="shared" si="169"/>
        <v>340.56521739130437</v>
      </c>
      <c r="Q2731" t="s">
        <v>8318</v>
      </c>
      <c r="R2731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1">
        <v>27000</v>
      </c>
      <c r="E2732" s="11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11">
        <f t="shared" si="169"/>
        <v>67.417903225806455</v>
      </c>
      <c r="Q2732" t="s">
        <v>8318</v>
      </c>
      <c r="R273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1">
        <v>30000</v>
      </c>
      <c r="E2733" s="11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11">
        <f t="shared" si="169"/>
        <v>845.70270270270271</v>
      </c>
      <c r="Q2733" t="s">
        <v>8318</v>
      </c>
      <c r="R2733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1">
        <v>12000</v>
      </c>
      <c r="E2734" s="11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11">
        <f t="shared" si="169"/>
        <v>97.191780821917803</v>
      </c>
      <c r="Q2734" t="s">
        <v>8318</v>
      </c>
      <c r="R2734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1">
        <v>50000</v>
      </c>
      <c r="E2735" s="11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11">
        <f t="shared" si="169"/>
        <v>451.84033613445376</v>
      </c>
      <c r="Q2735" t="s">
        <v>8318</v>
      </c>
      <c r="R2735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1">
        <v>1</v>
      </c>
      <c r="E2736" s="11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11">
        <f t="shared" si="169"/>
        <v>138.66871165644173</v>
      </c>
      <c r="Q2736" t="s">
        <v>8318</v>
      </c>
      <c r="R2736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1">
        <v>750</v>
      </c>
      <c r="E2737" s="11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11">
        <f t="shared" si="169"/>
        <v>21.640147492625371</v>
      </c>
      <c r="Q2737" t="s">
        <v>8318</v>
      </c>
      <c r="R2737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1">
        <v>8000</v>
      </c>
      <c r="E2738" s="11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11">
        <f t="shared" si="169"/>
        <v>169.51724137931035</v>
      </c>
      <c r="Q2738" t="s">
        <v>8318</v>
      </c>
      <c r="R273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1">
        <v>30000</v>
      </c>
      <c r="E2739" s="11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11">
        <f t="shared" si="169"/>
        <v>161.88210526315791</v>
      </c>
      <c r="Q2739" t="s">
        <v>8318</v>
      </c>
      <c r="R2739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1">
        <v>5000</v>
      </c>
      <c r="E2740" s="11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11">
        <f t="shared" si="169"/>
        <v>493.13333333333333</v>
      </c>
      <c r="Q2740" t="s">
        <v>8318</v>
      </c>
      <c r="R2740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1">
        <v>1100</v>
      </c>
      <c r="E2741" s="1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11">
        <f t="shared" si="169"/>
        <v>22.120418848167539</v>
      </c>
      <c r="Q2741" t="s">
        <v>8318</v>
      </c>
      <c r="R2741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1">
        <v>300</v>
      </c>
      <c r="E2742" s="11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11">
        <f t="shared" si="169"/>
        <v>18.235294117647058</v>
      </c>
      <c r="Q2742" t="s">
        <v>8318</v>
      </c>
      <c r="R274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1">
        <v>8000</v>
      </c>
      <c r="E2743" s="11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11">
        <f t="shared" si="169"/>
        <v>8.75</v>
      </c>
      <c r="Q2743" t="s">
        <v>8321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1">
        <v>2500</v>
      </c>
      <c r="E2744" s="11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11">
        <f t="shared" si="169"/>
        <v>40.611111111111114</v>
      </c>
      <c r="Q2744" t="s">
        <v>8321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1">
        <v>5999</v>
      </c>
      <c r="E2745" s="11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1">
        <f t="shared" si="169"/>
        <v>0</v>
      </c>
      <c r="Q2745" t="s">
        <v>8321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1">
        <v>16000</v>
      </c>
      <c r="E2746" s="11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11">
        <f t="shared" si="169"/>
        <v>37.954545454545453</v>
      </c>
      <c r="Q2746" t="s">
        <v>8321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1">
        <v>8000</v>
      </c>
      <c r="E2747" s="11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11">
        <f t="shared" si="169"/>
        <v>35.734693877551024</v>
      </c>
      <c r="Q2747" t="s">
        <v>8321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1">
        <v>3000</v>
      </c>
      <c r="E2748" s="11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11">
        <f t="shared" si="169"/>
        <v>42.157894736842103</v>
      </c>
      <c r="Q2748" t="s">
        <v>8321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1">
        <v>500</v>
      </c>
      <c r="E2749" s="11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11">
        <f t="shared" si="169"/>
        <v>35</v>
      </c>
      <c r="Q2749" t="s">
        <v>8321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1">
        <v>5000</v>
      </c>
      <c r="E2750" s="11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11">
        <f t="shared" si="169"/>
        <v>13.25</v>
      </c>
      <c r="Q2750" t="s">
        <v>8321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1">
        <v>10000</v>
      </c>
      <c r="E2751" s="1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11">
        <f t="shared" si="169"/>
        <v>55</v>
      </c>
      <c r="Q2751" t="s">
        <v>8321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1">
        <v>1999</v>
      </c>
      <c r="E2752" s="11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1">
        <f t="shared" si="169"/>
        <v>0</v>
      </c>
      <c r="Q2752" t="s">
        <v>8321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1">
        <v>3274</v>
      </c>
      <c r="E2753" s="11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1">
        <f t="shared" si="169"/>
        <v>0</v>
      </c>
      <c r="Q2753" t="s">
        <v>8321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1">
        <v>4800</v>
      </c>
      <c r="E2754" s="11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11">
        <f t="shared" si="169"/>
        <v>39.285714285714285</v>
      </c>
      <c r="Q2754" t="s">
        <v>8321</v>
      </c>
      <c r="R2754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1">
        <v>2000</v>
      </c>
      <c r="E2755" s="11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11">
        <f t="shared" ref="P2755:P2818" si="173">IFERROR(E2755/L2755,0)</f>
        <v>47.5</v>
      </c>
      <c r="Q2755" t="s">
        <v>8321</v>
      </c>
      <c r="R2755" t="s">
        <v>8357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1">
        <v>10000</v>
      </c>
      <c r="E2756" s="11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1">
        <f t="shared" si="173"/>
        <v>0</v>
      </c>
      <c r="Q2756" t="s">
        <v>8321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1">
        <v>500</v>
      </c>
      <c r="E2757" s="11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11">
        <f t="shared" si="173"/>
        <v>17.333333333333332</v>
      </c>
      <c r="Q2757" t="s">
        <v>8321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1">
        <v>10000</v>
      </c>
      <c r="E2758" s="11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11">
        <f t="shared" si="173"/>
        <v>31.757575757575758</v>
      </c>
      <c r="Q2758" t="s">
        <v>8321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1">
        <v>1500</v>
      </c>
      <c r="E2759" s="11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11">
        <f t="shared" si="173"/>
        <v>5</v>
      </c>
      <c r="Q2759" t="s">
        <v>8321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1">
        <v>2000</v>
      </c>
      <c r="E2760" s="11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11">
        <f t="shared" si="173"/>
        <v>39</v>
      </c>
      <c r="Q2760" t="s">
        <v>8321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1">
        <v>1000</v>
      </c>
      <c r="E2761" s="1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11">
        <f t="shared" si="173"/>
        <v>52.5</v>
      </c>
      <c r="Q2761" t="s">
        <v>8321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1">
        <v>5000</v>
      </c>
      <c r="E2762" s="11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1">
        <f t="shared" si="173"/>
        <v>0</v>
      </c>
      <c r="Q2762" t="s">
        <v>8321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1">
        <v>5000</v>
      </c>
      <c r="E2763" s="11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11">
        <f t="shared" si="173"/>
        <v>9</v>
      </c>
      <c r="Q2763" t="s">
        <v>8321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1">
        <v>3250</v>
      </c>
      <c r="E2764" s="11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11">
        <f t="shared" si="173"/>
        <v>25</v>
      </c>
      <c r="Q2764" t="s">
        <v>8321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1">
        <v>39400</v>
      </c>
      <c r="E2765" s="11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11">
        <f t="shared" si="173"/>
        <v>30</v>
      </c>
      <c r="Q2765" t="s">
        <v>8321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1">
        <v>4000</v>
      </c>
      <c r="E2766" s="11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11">
        <f t="shared" si="173"/>
        <v>11.25</v>
      </c>
      <c r="Q2766" t="s">
        <v>8321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1">
        <v>4000</v>
      </c>
      <c r="E2767" s="11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1">
        <f t="shared" si="173"/>
        <v>0</v>
      </c>
      <c r="Q2767" t="s">
        <v>8321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1">
        <v>5000</v>
      </c>
      <c r="E2768" s="11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11">
        <f t="shared" si="173"/>
        <v>25</v>
      </c>
      <c r="Q2768" t="s">
        <v>8321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1">
        <v>4000</v>
      </c>
      <c r="E2769" s="11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11">
        <f t="shared" si="173"/>
        <v>11.333333333333334</v>
      </c>
      <c r="Q2769" t="s">
        <v>8321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1">
        <v>7000</v>
      </c>
      <c r="E2770" s="11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11">
        <f t="shared" si="173"/>
        <v>29.470588235294116</v>
      </c>
      <c r="Q2770" t="s">
        <v>8321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1">
        <v>800</v>
      </c>
      <c r="E2771" s="1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11">
        <f t="shared" si="173"/>
        <v>1</v>
      </c>
      <c r="Q2771" t="s">
        <v>8321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1">
        <v>20000</v>
      </c>
      <c r="E2772" s="11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11">
        <f t="shared" si="173"/>
        <v>63.098484848484851</v>
      </c>
      <c r="Q2772" t="s">
        <v>8321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1">
        <v>19980</v>
      </c>
      <c r="E2773" s="11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1">
        <f t="shared" si="173"/>
        <v>0</v>
      </c>
      <c r="Q2773" t="s">
        <v>8321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1">
        <v>8000</v>
      </c>
      <c r="E2774" s="11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1">
        <f t="shared" si="173"/>
        <v>0</v>
      </c>
      <c r="Q2774" t="s">
        <v>8321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1">
        <v>530</v>
      </c>
      <c r="E2775" s="11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11">
        <f t="shared" si="173"/>
        <v>1</v>
      </c>
      <c r="Q2775" t="s">
        <v>8321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1">
        <v>4000</v>
      </c>
      <c r="E2776" s="11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11">
        <f t="shared" si="173"/>
        <v>43.846153846153847</v>
      </c>
      <c r="Q2776" t="s">
        <v>8321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1">
        <v>5000</v>
      </c>
      <c r="E2777" s="11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11">
        <f t="shared" si="173"/>
        <v>75</v>
      </c>
      <c r="Q2777" t="s">
        <v>8321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1">
        <v>21000</v>
      </c>
      <c r="E2778" s="11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11">
        <f t="shared" si="173"/>
        <v>45.972222222222221</v>
      </c>
      <c r="Q2778" t="s">
        <v>8321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1">
        <v>3000</v>
      </c>
      <c r="E2779" s="11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11">
        <f t="shared" si="173"/>
        <v>10</v>
      </c>
      <c r="Q2779" t="s">
        <v>8321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1">
        <v>5500</v>
      </c>
      <c r="E2780" s="11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11">
        <f t="shared" si="173"/>
        <v>93.666666666666671</v>
      </c>
      <c r="Q2780" t="s">
        <v>8321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1">
        <v>2500</v>
      </c>
      <c r="E2781" s="1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11">
        <f t="shared" si="173"/>
        <v>53</v>
      </c>
      <c r="Q2781" t="s">
        <v>8321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1">
        <v>100000</v>
      </c>
      <c r="E2782" s="11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1">
        <f t="shared" si="173"/>
        <v>0</v>
      </c>
      <c r="Q2782" t="s">
        <v>8321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1">
        <v>1250</v>
      </c>
      <c r="E2783" s="11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11">
        <f t="shared" si="173"/>
        <v>47</v>
      </c>
      <c r="Q2783" t="s">
        <v>8316</v>
      </c>
      <c r="R2783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1">
        <v>1000</v>
      </c>
      <c r="E2784" s="11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11">
        <f t="shared" si="173"/>
        <v>66.666666666666671</v>
      </c>
      <c r="Q2784" t="s">
        <v>8316</v>
      </c>
      <c r="R2784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1">
        <v>1000</v>
      </c>
      <c r="E2785" s="11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11">
        <f t="shared" si="173"/>
        <v>18.770491803278688</v>
      </c>
      <c r="Q2785" t="s">
        <v>8316</v>
      </c>
      <c r="R2785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1">
        <v>6000</v>
      </c>
      <c r="E2786" s="11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11">
        <f t="shared" si="173"/>
        <v>66.111111111111114</v>
      </c>
      <c r="Q2786" t="s">
        <v>8316</v>
      </c>
      <c r="R2786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1">
        <v>5000</v>
      </c>
      <c r="E2787" s="11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11">
        <f t="shared" si="173"/>
        <v>36.859154929577464</v>
      </c>
      <c r="Q2787" t="s">
        <v>8316</v>
      </c>
      <c r="R2787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1">
        <v>2500</v>
      </c>
      <c r="E2788" s="11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11">
        <f t="shared" si="173"/>
        <v>39.810810810810814</v>
      </c>
      <c r="Q2788" t="s">
        <v>8316</v>
      </c>
      <c r="R278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1">
        <v>1000</v>
      </c>
      <c r="E2789" s="11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11">
        <f t="shared" si="173"/>
        <v>31.5</v>
      </c>
      <c r="Q2789" t="s">
        <v>8316</v>
      </c>
      <c r="R2789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1">
        <v>2000</v>
      </c>
      <c r="E2790" s="11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11">
        <f t="shared" si="173"/>
        <v>102.5</v>
      </c>
      <c r="Q2790" t="s">
        <v>8316</v>
      </c>
      <c r="R2790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1">
        <v>3000</v>
      </c>
      <c r="E2791" s="1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11">
        <f t="shared" si="173"/>
        <v>126.45833333333333</v>
      </c>
      <c r="Q2791" t="s">
        <v>8316</v>
      </c>
      <c r="R2791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1">
        <v>3000</v>
      </c>
      <c r="E2792" s="11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11">
        <f t="shared" si="173"/>
        <v>47.878787878787875</v>
      </c>
      <c r="Q2792" t="s">
        <v>8316</v>
      </c>
      <c r="R279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1">
        <v>2000</v>
      </c>
      <c r="E2793" s="11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11">
        <f t="shared" si="173"/>
        <v>73.214285714285708</v>
      </c>
      <c r="Q2793" t="s">
        <v>8316</v>
      </c>
      <c r="R2793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1">
        <v>2000</v>
      </c>
      <c r="E2794" s="11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11">
        <f t="shared" si="173"/>
        <v>89.666666666666671</v>
      </c>
      <c r="Q2794" t="s">
        <v>8316</v>
      </c>
      <c r="R2794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1">
        <v>10000</v>
      </c>
      <c r="E2795" s="11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11">
        <f t="shared" si="173"/>
        <v>151.4623287671233</v>
      </c>
      <c r="Q2795" t="s">
        <v>8316</v>
      </c>
      <c r="R2795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1">
        <v>50</v>
      </c>
      <c r="E2796" s="11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11">
        <f t="shared" si="173"/>
        <v>25</v>
      </c>
      <c r="Q2796" t="s">
        <v>8316</v>
      </c>
      <c r="R2796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1">
        <v>700</v>
      </c>
      <c r="E2797" s="11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11">
        <f t="shared" si="173"/>
        <v>36.5</v>
      </c>
      <c r="Q2797" t="s">
        <v>8316</v>
      </c>
      <c r="R2797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1">
        <v>800</v>
      </c>
      <c r="E2798" s="11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11">
        <f t="shared" si="173"/>
        <v>44</v>
      </c>
      <c r="Q2798" t="s">
        <v>8316</v>
      </c>
      <c r="R279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1">
        <v>8000</v>
      </c>
      <c r="E2799" s="11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11">
        <f t="shared" si="173"/>
        <v>87.357553191489373</v>
      </c>
      <c r="Q2799" t="s">
        <v>8316</v>
      </c>
      <c r="R2799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1">
        <v>5000</v>
      </c>
      <c r="E2800" s="11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11">
        <f t="shared" si="173"/>
        <v>36.474820143884891</v>
      </c>
      <c r="Q2800" t="s">
        <v>8316</v>
      </c>
      <c r="R2800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1">
        <v>5000</v>
      </c>
      <c r="E2801" s="1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11">
        <f t="shared" si="173"/>
        <v>44.859538461538463</v>
      </c>
      <c r="Q2801" t="s">
        <v>8316</v>
      </c>
      <c r="R2801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1">
        <v>1000</v>
      </c>
      <c r="E2802" s="11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11">
        <f t="shared" si="173"/>
        <v>42.903225806451616</v>
      </c>
      <c r="Q2802" t="s">
        <v>8316</v>
      </c>
      <c r="R280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1">
        <v>500</v>
      </c>
      <c r="E2803" s="11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11">
        <f t="shared" si="173"/>
        <v>51.230769230769234</v>
      </c>
      <c r="Q2803" t="s">
        <v>8316</v>
      </c>
      <c r="R2803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1">
        <v>3000</v>
      </c>
      <c r="E2804" s="11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11">
        <f t="shared" si="173"/>
        <v>33.944444444444443</v>
      </c>
      <c r="Q2804" t="s">
        <v>8316</v>
      </c>
      <c r="R2804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1">
        <v>10000</v>
      </c>
      <c r="E2805" s="11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11">
        <f t="shared" si="173"/>
        <v>90.744680851063833</v>
      </c>
      <c r="Q2805" t="s">
        <v>8316</v>
      </c>
      <c r="R2805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1">
        <v>1000</v>
      </c>
      <c r="E2806" s="11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11">
        <f t="shared" si="173"/>
        <v>50</v>
      </c>
      <c r="Q2806" t="s">
        <v>8316</v>
      </c>
      <c r="R2806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1">
        <v>400</v>
      </c>
      <c r="E2807" s="11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11">
        <f t="shared" si="173"/>
        <v>24.444444444444443</v>
      </c>
      <c r="Q2807" t="s">
        <v>8316</v>
      </c>
      <c r="R2807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1">
        <v>3000</v>
      </c>
      <c r="E2808" s="11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11">
        <f t="shared" si="173"/>
        <v>44.25</v>
      </c>
      <c r="Q2808" t="s">
        <v>8316</v>
      </c>
      <c r="R280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1">
        <v>5000</v>
      </c>
      <c r="E2809" s="11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11">
        <f t="shared" si="173"/>
        <v>67.741935483870961</v>
      </c>
      <c r="Q2809" t="s">
        <v>8316</v>
      </c>
      <c r="R2809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1">
        <v>4500</v>
      </c>
      <c r="E2810" s="11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11">
        <f t="shared" si="173"/>
        <v>65.376811594202906</v>
      </c>
      <c r="Q2810" t="s">
        <v>8316</v>
      </c>
      <c r="R2810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1">
        <v>2500</v>
      </c>
      <c r="E2811" s="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11">
        <f t="shared" si="173"/>
        <v>121.9047619047619</v>
      </c>
      <c r="Q2811" t="s">
        <v>8316</v>
      </c>
      <c r="R2811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1">
        <v>2500</v>
      </c>
      <c r="E2812" s="11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11">
        <f t="shared" si="173"/>
        <v>47.456140350877192</v>
      </c>
      <c r="Q2812" t="s">
        <v>8316</v>
      </c>
      <c r="R281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1">
        <v>10000</v>
      </c>
      <c r="E2813" s="11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11">
        <f t="shared" si="173"/>
        <v>92.842592592592595</v>
      </c>
      <c r="Q2813" t="s">
        <v>8316</v>
      </c>
      <c r="R2813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1">
        <v>5000</v>
      </c>
      <c r="E2814" s="11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11">
        <f t="shared" si="173"/>
        <v>68.253012048192772</v>
      </c>
      <c r="Q2814" t="s">
        <v>8316</v>
      </c>
      <c r="R2814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1">
        <v>2800</v>
      </c>
      <c r="E2815" s="11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11">
        <f t="shared" si="173"/>
        <v>37.209583333333335</v>
      </c>
      <c r="Q2815" t="s">
        <v>8316</v>
      </c>
      <c r="R2815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1">
        <v>1500</v>
      </c>
      <c r="E2816" s="11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11">
        <f t="shared" si="173"/>
        <v>25.25</v>
      </c>
      <c r="Q2816" t="s">
        <v>8316</v>
      </c>
      <c r="R2816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1">
        <v>250</v>
      </c>
      <c r="E2817" s="11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11">
        <f t="shared" si="173"/>
        <v>43.214285714285715</v>
      </c>
      <c r="Q2817" t="s">
        <v>8316</v>
      </c>
      <c r="R2817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1">
        <v>3000</v>
      </c>
      <c r="E2818" s="11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11">
        <f t="shared" si="173"/>
        <v>25.130177514792898</v>
      </c>
      <c r="Q2818" t="s">
        <v>8316</v>
      </c>
      <c r="R2818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1">
        <v>600</v>
      </c>
      <c r="E2819" s="11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11">
        <f t="shared" ref="P2819:P2882" si="177">IFERROR(E2819/L2819,0)</f>
        <v>23.636363636363637</v>
      </c>
      <c r="Q2819" t="s">
        <v>8316</v>
      </c>
      <c r="R2819" t="s">
        <v>8317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1">
        <v>10000</v>
      </c>
      <c r="E2820" s="11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11">
        <f t="shared" si="177"/>
        <v>103.95098039215686</v>
      </c>
      <c r="Q2820" t="s">
        <v>8316</v>
      </c>
      <c r="R2820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1">
        <v>5000</v>
      </c>
      <c r="E2821" s="1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11">
        <f t="shared" si="177"/>
        <v>50.384615384615387</v>
      </c>
      <c r="Q2821" t="s">
        <v>8316</v>
      </c>
      <c r="R2821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1">
        <v>200</v>
      </c>
      <c r="E2822" s="11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11">
        <f t="shared" si="177"/>
        <v>13.6</v>
      </c>
      <c r="Q2822" t="s">
        <v>8316</v>
      </c>
      <c r="R282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1">
        <v>1000</v>
      </c>
      <c r="E2823" s="11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11">
        <f t="shared" si="177"/>
        <v>28.571428571428573</v>
      </c>
      <c r="Q2823" t="s">
        <v>8316</v>
      </c>
      <c r="R2823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1">
        <v>6000</v>
      </c>
      <c r="E2824" s="11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11">
        <f t="shared" si="177"/>
        <v>63.829787234042556</v>
      </c>
      <c r="Q2824" t="s">
        <v>8316</v>
      </c>
      <c r="R2824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1">
        <v>100</v>
      </c>
      <c r="E2825" s="11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11">
        <f t="shared" si="177"/>
        <v>8.8571428571428577</v>
      </c>
      <c r="Q2825" t="s">
        <v>8316</v>
      </c>
      <c r="R2825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1">
        <v>650</v>
      </c>
      <c r="E2826" s="11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11">
        <f t="shared" si="177"/>
        <v>50.666666666666664</v>
      </c>
      <c r="Q2826" t="s">
        <v>8316</v>
      </c>
      <c r="R2826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1">
        <v>3000</v>
      </c>
      <c r="E2827" s="11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11">
        <f t="shared" si="177"/>
        <v>60.784313725490193</v>
      </c>
      <c r="Q2827" t="s">
        <v>8316</v>
      </c>
      <c r="R2827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1">
        <v>2000</v>
      </c>
      <c r="E2828" s="11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11">
        <f t="shared" si="177"/>
        <v>113.42105263157895</v>
      </c>
      <c r="Q2828" t="s">
        <v>8316</v>
      </c>
      <c r="R282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1">
        <v>2000</v>
      </c>
      <c r="E2829" s="11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11">
        <f t="shared" si="177"/>
        <v>104.56521739130434</v>
      </c>
      <c r="Q2829" t="s">
        <v>8316</v>
      </c>
      <c r="R2829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1">
        <v>9500</v>
      </c>
      <c r="E2830" s="11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11">
        <f t="shared" si="177"/>
        <v>98.30927835051547</v>
      </c>
      <c r="Q2830" t="s">
        <v>8316</v>
      </c>
      <c r="R2830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1">
        <v>2500</v>
      </c>
      <c r="E2831" s="1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11">
        <f t="shared" si="177"/>
        <v>35.039473684210527</v>
      </c>
      <c r="Q2831" t="s">
        <v>8316</v>
      </c>
      <c r="R2831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1">
        <v>3000</v>
      </c>
      <c r="E2832" s="11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11">
        <f t="shared" si="177"/>
        <v>272.72727272727275</v>
      </c>
      <c r="Q2832" t="s">
        <v>8316</v>
      </c>
      <c r="R283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1">
        <v>3000</v>
      </c>
      <c r="E2833" s="11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11">
        <f t="shared" si="177"/>
        <v>63.846153846153847</v>
      </c>
      <c r="Q2833" t="s">
        <v>8316</v>
      </c>
      <c r="R2833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1">
        <v>2500</v>
      </c>
      <c r="E2834" s="11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11">
        <f t="shared" si="177"/>
        <v>30.189368421052631</v>
      </c>
      <c r="Q2834" t="s">
        <v>8316</v>
      </c>
      <c r="R2834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1">
        <v>2700</v>
      </c>
      <c r="E2835" s="11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11">
        <f t="shared" si="177"/>
        <v>83.51428571428572</v>
      </c>
      <c r="Q2835" t="s">
        <v>8316</v>
      </c>
      <c r="R2835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1">
        <v>800</v>
      </c>
      <c r="E2836" s="11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11">
        <f t="shared" si="177"/>
        <v>64.761904761904759</v>
      </c>
      <c r="Q2836" t="s">
        <v>8316</v>
      </c>
      <c r="R2836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1">
        <v>1000</v>
      </c>
      <c r="E2837" s="11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11">
        <f t="shared" si="177"/>
        <v>20.118172043010752</v>
      </c>
      <c r="Q2837" t="s">
        <v>8316</v>
      </c>
      <c r="R2837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1">
        <v>450</v>
      </c>
      <c r="E2838" s="11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11">
        <f t="shared" si="177"/>
        <v>44.090909090909093</v>
      </c>
      <c r="Q2838" t="s">
        <v>8316</v>
      </c>
      <c r="R283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1">
        <v>850</v>
      </c>
      <c r="E2839" s="11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11">
        <f t="shared" si="177"/>
        <v>40.476190476190474</v>
      </c>
      <c r="Q2839" t="s">
        <v>8316</v>
      </c>
      <c r="R2839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1">
        <v>2000</v>
      </c>
      <c r="E2840" s="11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11">
        <f t="shared" si="177"/>
        <v>44.537037037037038</v>
      </c>
      <c r="Q2840" t="s">
        <v>8316</v>
      </c>
      <c r="R2840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1">
        <v>3500</v>
      </c>
      <c r="E2841" s="1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11">
        <f t="shared" si="177"/>
        <v>125.80645161290323</v>
      </c>
      <c r="Q2841" t="s">
        <v>8316</v>
      </c>
      <c r="R2841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1">
        <v>2500</v>
      </c>
      <c r="E2842" s="11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11">
        <f t="shared" si="177"/>
        <v>19.696969696969695</v>
      </c>
      <c r="Q2842" t="s">
        <v>8316</v>
      </c>
      <c r="R284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1">
        <v>1000</v>
      </c>
      <c r="E2843" s="11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11">
        <f t="shared" si="177"/>
        <v>10</v>
      </c>
      <c r="Q2843" t="s">
        <v>8316</v>
      </c>
      <c r="R2843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1">
        <v>1500</v>
      </c>
      <c r="E2844" s="11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1">
        <f t="shared" si="177"/>
        <v>0</v>
      </c>
      <c r="Q2844" t="s">
        <v>8316</v>
      </c>
      <c r="R2844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1">
        <v>1200</v>
      </c>
      <c r="E2845" s="11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1">
        <f t="shared" si="177"/>
        <v>0</v>
      </c>
      <c r="Q2845" t="s">
        <v>8316</v>
      </c>
      <c r="R2845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1">
        <v>550</v>
      </c>
      <c r="E2846" s="11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11">
        <f t="shared" si="177"/>
        <v>30</v>
      </c>
      <c r="Q2846" t="s">
        <v>8316</v>
      </c>
      <c r="R2846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1">
        <v>7500</v>
      </c>
      <c r="E2847" s="11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11">
        <f t="shared" si="177"/>
        <v>60.666666666666664</v>
      </c>
      <c r="Q2847" t="s">
        <v>8316</v>
      </c>
      <c r="R2847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1">
        <v>8000</v>
      </c>
      <c r="E2848" s="11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1">
        <f t="shared" si="177"/>
        <v>0</v>
      </c>
      <c r="Q2848" t="s">
        <v>8316</v>
      </c>
      <c r="R284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1">
        <v>2000</v>
      </c>
      <c r="E2849" s="11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1">
        <f t="shared" si="177"/>
        <v>0</v>
      </c>
      <c r="Q2849" t="s">
        <v>8316</v>
      </c>
      <c r="R2849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1">
        <v>35000</v>
      </c>
      <c r="E2850" s="11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11">
        <f t="shared" si="177"/>
        <v>23.333333333333332</v>
      </c>
      <c r="Q2850" t="s">
        <v>8316</v>
      </c>
      <c r="R2850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1">
        <v>500</v>
      </c>
      <c r="E2851" s="1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11">
        <f t="shared" si="177"/>
        <v>5</v>
      </c>
      <c r="Q2851" t="s">
        <v>8316</v>
      </c>
      <c r="R2851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1">
        <v>8000</v>
      </c>
      <c r="E2852" s="11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11">
        <f t="shared" si="177"/>
        <v>23.923076923076923</v>
      </c>
      <c r="Q2852" t="s">
        <v>8316</v>
      </c>
      <c r="R285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1">
        <v>4500</v>
      </c>
      <c r="E2853" s="11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1">
        <f t="shared" si="177"/>
        <v>0</v>
      </c>
      <c r="Q2853" t="s">
        <v>8316</v>
      </c>
      <c r="R2853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1">
        <v>5000</v>
      </c>
      <c r="E2854" s="11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11">
        <f t="shared" si="177"/>
        <v>15.833333333333334</v>
      </c>
      <c r="Q2854" t="s">
        <v>8316</v>
      </c>
      <c r="R2854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1">
        <v>9500</v>
      </c>
      <c r="E2855" s="11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1">
        <f t="shared" si="177"/>
        <v>0</v>
      </c>
      <c r="Q2855" t="s">
        <v>8316</v>
      </c>
      <c r="R2855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1">
        <v>1000</v>
      </c>
      <c r="E2856" s="11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11">
        <f t="shared" si="177"/>
        <v>29.785714285714285</v>
      </c>
      <c r="Q2856" t="s">
        <v>8316</v>
      </c>
      <c r="R2856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1">
        <v>600</v>
      </c>
      <c r="E2857" s="11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11">
        <f t="shared" si="177"/>
        <v>60</v>
      </c>
      <c r="Q2857" t="s">
        <v>8316</v>
      </c>
      <c r="R2857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1">
        <v>3000</v>
      </c>
      <c r="E2858" s="11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11">
        <f t="shared" si="177"/>
        <v>24.333333333333332</v>
      </c>
      <c r="Q2858" t="s">
        <v>8316</v>
      </c>
      <c r="R285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1">
        <v>38000</v>
      </c>
      <c r="E2859" s="11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11">
        <f t="shared" si="177"/>
        <v>500</v>
      </c>
      <c r="Q2859" t="s">
        <v>8316</v>
      </c>
      <c r="R2859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1">
        <v>1000</v>
      </c>
      <c r="E2860" s="11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1">
        <f t="shared" si="177"/>
        <v>0</v>
      </c>
      <c r="Q2860" t="s">
        <v>8316</v>
      </c>
      <c r="R2860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1">
        <v>2000</v>
      </c>
      <c r="E2861" s="1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11">
        <f t="shared" si="177"/>
        <v>35</v>
      </c>
      <c r="Q2861" t="s">
        <v>8316</v>
      </c>
      <c r="R2861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1">
        <v>4000</v>
      </c>
      <c r="E2862" s="11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11">
        <f t="shared" si="177"/>
        <v>29.555555555555557</v>
      </c>
      <c r="Q2862" t="s">
        <v>8316</v>
      </c>
      <c r="R286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1">
        <v>250</v>
      </c>
      <c r="E2863" s="11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11">
        <f t="shared" si="177"/>
        <v>26.666666666666668</v>
      </c>
      <c r="Q2863" t="s">
        <v>8316</v>
      </c>
      <c r="R2863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1">
        <v>12700</v>
      </c>
      <c r="E2864" s="11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11">
        <f t="shared" si="177"/>
        <v>18.333333333333332</v>
      </c>
      <c r="Q2864" t="s">
        <v>8316</v>
      </c>
      <c r="R2864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1">
        <v>50000</v>
      </c>
      <c r="E2865" s="11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11">
        <f t="shared" si="177"/>
        <v>20</v>
      </c>
      <c r="Q2865" t="s">
        <v>8316</v>
      </c>
      <c r="R2865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1">
        <v>2500</v>
      </c>
      <c r="E2866" s="11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11">
        <f t="shared" si="177"/>
        <v>13.333333333333334</v>
      </c>
      <c r="Q2866" t="s">
        <v>8316</v>
      </c>
      <c r="R2866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1">
        <v>2888</v>
      </c>
      <c r="E2867" s="11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1">
        <f t="shared" si="177"/>
        <v>0</v>
      </c>
      <c r="Q2867" t="s">
        <v>8316</v>
      </c>
      <c r="R2867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1">
        <v>5000</v>
      </c>
      <c r="E2868" s="11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11">
        <f t="shared" si="177"/>
        <v>22.5</v>
      </c>
      <c r="Q2868" t="s">
        <v>8316</v>
      </c>
      <c r="R286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1">
        <v>2500</v>
      </c>
      <c r="E2869" s="11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11">
        <f t="shared" si="177"/>
        <v>50.4</v>
      </c>
      <c r="Q2869" t="s">
        <v>8316</v>
      </c>
      <c r="R2869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1">
        <v>15000</v>
      </c>
      <c r="E2870" s="11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11">
        <f t="shared" si="177"/>
        <v>105.02933333333334</v>
      </c>
      <c r="Q2870" t="s">
        <v>8316</v>
      </c>
      <c r="R2870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1">
        <v>20000</v>
      </c>
      <c r="E2871" s="1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11">
        <f t="shared" si="177"/>
        <v>35.4</v>
      </c>
      <c r="Q2871" t="s">
        <v>8316</v>
      </c>
      <c r="R2871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1">
        <v>5000</v>
      </c>
      <c r="E2872" s="11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11">
        <f t="shared" si="177"/>
        <v>83.333333333333329</v>
      </c>
      <c r="Q2872" t="s">
        <v>8316</v>
      </c>
      <c r="R287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1">
        <v>10000</v>
      </c>
      <c r="E2873" s="11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11">
        <f t="shared" si="177"/>
        <v>35.92307692307692</v>
      </c>
      <c r="Q2873" t="s">
        <v>8316</v>
      </c>
      <c r="R2873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1">
        <v>3000</v>
      </c>
      <c r="E2874" s="11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1">
        <f t="shared" si="177"/>
        <v>0</v>
      </c>
      <c r="Q2874" t="s">
        <v>8316</v>
      </c>
      <c r="R2874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1">
        <v>2500</v>
      </c>
      <c r="E2875" s="11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11">
        <f t="shared" si="177"/>
        <v>119.125</v>
      </c>
      <c r="Q2875" t="s">
        <v>8316</v>
      </c>
      <c r="R2875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1">
        <v>5000</v>
      </c>
      <c r="E2876" s="11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11">
        <f t="shared" si="177"/>
        <v>90.333333333333329</v>
      </c>
      <c r="Q2876" t="s">
        <v>8316</v>
      </c>
      <c r="R2876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1">
        <v>20000</v>
      </c>
      <c r="E2877" s="11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11">
        <f t="shared" si="177"/>
        <v>2.3333333333333335</v>
      </c>
      <c r="Q2877" t="s">
        <v>8316</v>
      </c>
      <c r="R2877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1">
        <v>150000</v>
      </c>
      <c r="E2878" s="11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1">
        <f t="shared" si="177"/>
        <v>0</v>
      </c>
      <c r="Q2878" t="s">
        <v>8316</v>
      </c>
      <c r="R287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1">
        <v>6000</v>
      </c>
      <c r="E2879" s="11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11">
        <f t="shared" si="177"/>
        <v>108.33333333333333</v>
      </c>
      <c r="Q2879" t="s">
        <v>8316</v>
      </c>
      <c r="R2879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1">
        <v>3000</v>
      </c>
      <c r="E2880" s="11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11">
        <f t="shared" si="177"/>
        <v>15.75</v>
      </c>
      <c r="Q2880" t="s">
        <v>8316</v>
      </c>
      <c r="R2880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1">
        <v>11200</v>
      </c>
      <c r="E2881" s="1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11">
        <f t="shared" si="177"/>
        <v>29</v>
      </c>
      <c r="Q2881" t="s">
        <v>8316</v>
      </c>
      <c r="R2881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1">
        <v>12000</v>
      </c>
      <c r="E2882" s="11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11">
        <f t="shared" si="177"/>
        <v>96.551724137931032</v>
      </c>
      <c r="Q2882" t="s">
        <v>8316</v>
      </c>
      <c r="R2882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1">
        <v>5500</v>
      </c>
      <c r="E2883" s="11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11">
        <f t="shared" ref="P2883:P2946" si="181">IFERROR(E2883/L2883,0)</f>
        <v>0</v>
      </c>
      <c r="Q2883" t="s">
        <v>8316</v>
      </c>
      <c r="R2883" t="s">
        <v>8317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1">
        <v>750</v>
      </c>
      <c r="E2884" s="11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11">
        <f t="shared" si="181"/>
        <v>63</v>
      </c>
      <c r="Q2884" t="s">
        <v>8316</v>
      </c>
      <c r="R2884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1">
        <v>10000</v>
      </c>
      <c r="E2885" s="11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11">
        <f t="shared" si="181"/>
        <v>381.6</v>
      </c>
      <c r="Q2885" t="s">
        <v>8316</v>
      </c>
      <c r="R2885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1">
        <v>45000</v>
      </c>
      <c r="E2886" s="11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11">
        <f t="shared" si="181"/>
        <v>46.25</v>
      </c>
      <c r="Q2886" t="s">
        <v>8316</v>
      </c>
      <c r="R2886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1">
        <v>400</v>
      </c>
      <c r="E2887" s="11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11">
        <f t="shared" si="181"/>
        <v>26</v>
      </c>
      <c r="Q2887" t="s">
        <v>8316</v>
      </c>
      <c r="R2887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1">
        <v>200</v>
      </c>
      <c r="E2888" s="11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11">
        <f t="shared" si="181"/>
        <v>10</v>
      </c>
      <c r="Q2888" t="s">
        <v>8316</v>
      </c>
      <c r="R288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1">
        <v>3000</v>
      </c>
      <c r="E2889" s="11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11">
        <f t="shared" si="181"/>
        <v>5</v>
      </c>
      <c r="Q2889" t="s">
        <v>8316</v>
      </c>
      <c r="R2889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1">
        <v>30000</v>
      </c>
      <c r="E2890" s="11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1">
        <f t="shared" si="181"/>
        <v>0</v>
      </c>
      <c r="Q2890" t="s">
        <v>8316</v>
      </c>
      <c r="R2890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1">
        <v>3000</v>
      </c>
      <c r="E2891" s="1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11">
        <f t="shared" si="181"/>
        <v>81.571428571428569</v>
      </c>
      <c r="Q2891" t="s">
        <v>8316</v>
      </c>
      <c r="R2891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1">
        <v>2000</v>
      </c>
      <c r="E2892" s="11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11">
        <f t="shared" si="181"/>
        <v>7</v>
      </c>
      <c r="Q2892" t="s">
        <v>8316</v>
      </c>
      <c r="R289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1">
        <v>10000</v>
      </c>
      <c r="E2893" s="11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11">
        <f t="shared" si="181"/>
        <v>27.3</v>
      </c>
      <c r="Q2893" t="s">
        <v>8316</v>
      </c>
      <c r="R2893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1">
        <v>5500</v>
      </c>
      <c r="E2894" s="11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11">
        <f t="shared" si="181"/>
        <v>29.411764705882351</v>
      </c>
      <c r="Q2894" t="s">
        <v>8316</v>
      </c>
      <c r="R2894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1">
        <v>5000</v>
      </c>
      <c r="E2895" s="11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11">
        <f t="shared" si="181"/>
        <v>12.5</v>
      </c>
      <c r="Q2895" t="s">
        <v>8316</v>
      </c>
      <c r="R2895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1">
        <v>50000</v>
      </c>
      <c r="E2896" s="11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1">
        <f t="shared" si="181"/>
        <v>0</v>
      </c>
      <c r="Q2896" t="s">
        <v>8316</v>
      </c>
      <c r="R2896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1">
        <v>500</v>
      </c>
      <c r="E2897" s="11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11">
        <f t="shared" si="181"/>
        <v>5.75</v>
      </c>
      <c r="Q2897" t="s">
        <v>8316</v>
      </c>
      <c r="R2897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1">
        <v>3000</v>
      </c>
      <c r="E2898" s="11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11">
        <f t="shared" si="181"/>
        <v>52.083333333333336</v>
      </c>
      <c r="Q2898" t="s">
        <v>8316</v>
      </c>
      <c r="R289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1">
        <v>12000</v>
      </c>
      <c r="E2899" s="11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11">
        <f t="shared" si="181"/>
        <v>183.33333333333334</v>
      </c>
      <c r="Q2899" t="s">
        <v>8316</v>
      </c>
      <c r="R2899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1">
        <v>7500</v>
      </c>
      <c r="E2900" s="11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11">
        <f t="shared" si="181"/>
        <v>26.333333333333332</v>
      </c>
      <c r="Q2900" t="s">
        <v>8316</v>
      </c>
      <c r="R2900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1">
        <v>10000</v>
      </c>
      <c r="E2901" s="1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1">
        <f t="shared" si="181"/>
        <v>0</v>
      </c>
      <c r="Q2901" t="s">
        <v>8316</v>
      </c>
      <c r="R2901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1">
        <v>5500</v>
      </c>
      <c r="E2902" s="11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11">
        <f t="shared" si="181"/>
        <v>486.42857142857144</v>
      </c>
      <c r="Q2902" t="s">
        <v>8316</v>
      </c>
      <c r="R290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1">
        <v>750</v>
      </c>
      <c r="E2903" s="11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11">
        <f t="shared" si="181"/>
        <v>3</v>
      </c>
      <c r="Q2903" t="s">
        <v>8316</v>
      </c>
      <c r="R2903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1">
        <v>150000</v>
      </c>
      <c r="E2904" s="11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11">
        <f t="shared" si="181"/>
        <v>25</v>
      </c>
      <c r="Q2904" t="s">
        <v>8316</v>
      </c>
      <c r="R2904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1">
        <v>5000</v>
      </c>
      <c r="E2905" s="11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11">
        <f t="shared" si="181"/>
        <v>9.75</v>
      </c>
      <c r="Q2905" t="s">
        <v>8316</v>
      </c>
      <c r="R2905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1">
        <v>1500</v>
      </c>
      <c r="E2906" s="11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11">
        <f t="shared" si="181"/>
        <v>18.75</v>
      </c>
      <c r="Q2906" t="s">
        <v>8316</v>
      </c>
      <c r="R2906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1">
        <v>3500</v>
      </c>
      <c r="E2907" s="11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11">
        <f t="shared" si="181"/>
        <v>36.588235294117645</v>
      </c>
      <c r="Q2907" t="s">
        <v>8316</v>
      </c>
      <c r="R2907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1">
        <v>6000</v>
      </c>
      <c r="E2908" s="11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11">
        <f t="shared" si="181"/>
        <v>80.714285714285708</v>
      </c>
      <c r="Q2908" t="s">
        <v>8316</v>
      </c>
      <c r="R290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1">
        <v>2500</v>
      </c>
      <c r="E2909" s="11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11">
        <f t="shared" si="181"/>
        <v>1</v>
      </c>
      <c r="Q2909" t="s">
        <v>8316</v>
      </c>
      <c r="R2909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1">
        <v>9600</v>
      </c>
      <c r="E2910" s="11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11">
        <f t="shared" si="181"/>
        <v>52.8</v>
      </c>
      <c r="Q2910" t="s">
        <v>8316</v>
      </c>
      <c r="R2910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1">
        <v>180000</v>
      </c>
      <c r="E2911" s="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11">
        <f t="shared" si="181"/>
        <v>20</v>
      </c>
      <c r="Q2911" t="s">
        <v>8316</v>
      </c>
      <c r="R2911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1">
        <v>30000</v>
      </c>
      <c r="E2912" s="11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11">
        <f t="shared" si="181"/>
        <v>1</v>
      </c>
      <c r="Q2912" t="s">
        <v>8316</v>
      </c>
      <c r="R291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1">
        <v>1800</v>
      </c>
      <c r="E2913" s="11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11">
        <f t="shared" si="181"/>
        <v>46.928571428571431</v>
      </c>
      <c r="Q2913" t="s">
        <v>8316</v>
      </c>
      <c r="R2913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1">
        <v>14440</v>
      </c>
      <c r="E2914" s="11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11">
        <f t="shared" si="181"/>
        <v>78.07692307692308</v>
      </c>
      <c r="Q2914" t="s">
        <v>8316</v>
      </c>
      <c r="R2914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1">
        <v>10000</v>
      </c>
      <c r="E2915" s="11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11">
        <f t="shared" si="181"/>
        <v>1</v>
      </c>
      <c r="Q2915" t="s">
        <v>8316</v>
      </c>
      <c r="R2915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1">
        <v>25000</v>
      </c>
      <c r="E2916" s="11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11">
        <f t="shared" si="181"/>
        <v>1</v>
      </c>
      <c r="Q2916" t="s">
        <v>8316</v>
      </c>
      <c r="R2916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1">
        <v>1000</v>
      </c>
      <c r="E2917" s="11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11">
        <f t="shared" si="181"/>
        <v>203.66666666666666</v>
      </c>
      <c r="Q2917" t="s">
        <v>8316</v>
      </c>
      <c r="R2917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1">
        <v>1850</v>
      </c>
      <c r="E2918" s="11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11">
        <f t="shared" si="181"/>
        <v>20.714285714285715</v>
      </c>
      <c r="Q2918" t="s">
        <v>8316</v>
      </c>
      <c r="R291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1">
        <v>2000</v>
      </c>
      <c r="E2919" s="11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11">
        <f t="shared" si="181"/>
        <v>48.555555555555557</v>
      </c>
      <c r="Q2919" t="s">
        <v>8316</v>
      </c>
      <c r="R2919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1">
        <v>5000</v>
      </c>
      <c r="E2920" s="11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11">
        <f t="shared" si="181"/>
        <v>68.099999999999994</v>
      </c>
      <c r="Q2920" t="s">
        <v>8316</v>
      </c>
      <c r="R2920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1">
        <v>600</v>
      </c>
      <c r="E2921" s="1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11">
        <f t="shared" si="181"/>
        <v>8.5</v>
      </c>
      <c r="Q2921" t="s">
        <v>8316</v>
      </c>
      <c r="R2921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1">
        <v>2500</v>
      </c>
      <c r="E2922" s="11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11">
        <f t="shared" si="181"/>
        <v>51.615384615384613</v>
      </c>
      <c r="Q2922" t="s">
        <v>8316</v>
      </c>
      <c r="R292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1">
        <v>100</v>
      </c>
      <c r="E2923" s="11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11">
        <f t="shared" si="181"/>
        <v>43</v>
      </c>
      <c r="Q2923" t="s">
        <v>8316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1">
        <v>500</v>
      </c>
      <c r="E2924" s="11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11">
        <f t="shared" si="181"/>
        <v>83.333333333333329</v>
      </c>
      <c r="Q2924" t="s">
        <v>8316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1">
        <v>300</v>
      </c>
      <c r="E2925" s="11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11">
        <f t="shared" si="181"/>
        <v>30</v>
      </c>
      <c r="Q2925" t="s">
        <v>8316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1">
        <v>25000</v>
      </c>
      <c r="E2926" s="11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11">
        <f t="shared" si="181"/>
        <v>175.51020408163265</v>
      </c>
      <c r="Q2926" t="s">
        <v>8316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1">
        <v>45000</v>
      </c>
      <c r="E2927" s="11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11">
        <f t="shared" si="181"/>
        <v>231.66175879396985</v>
      </c>
      <c r="Q2927" t="s">
        <v>8316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1">
        <v>3000</v>
      </c>
      <c r="E2928" s="11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11">
        <f t="shared" si="181"/>
        <v>75</v>
      </c>
      <c r="Q2928" t="s">
        <v>8316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1">
        <v>1800</v>
      </c>
      <c r="E2929" s="11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11">
        <f t="shared" si="181"/>
        <v>112.14285714285714</v>
      </c>
      <c r="Q2929" t="s">
        <v>8316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1">
        <v>1000</v>
      </c>
      <c r="E2930" s="11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11">
        <f t="shared" si="181"/>
        <v>41.666666666666664</v>
      </c>
      <c r="Q2930" t="s">
        <v>8316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1">
        <v>8000</v>
      </c>
      <c r="E2931" s="1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11">
        <f t="shared" si="181"/>
        <v>255.17343750000001</v>
      </c>
      <c r="Q2931" t="s">
        <v>8316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1">
        <v>10000</v>
      </c>
      <c r="E2932" s="11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11">
        <f t="shared" si="181"/>
        <v>162.7741935483871</v>
      </c>
      <c r="Q2932" t="s">
        <v>8316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1">
        <v>750</v>
      </c>
      <c r="E2933" s="11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11">
        <f t="shared" si="181"/>
        <v>88.333333333333329</v>
      </c>
      <c r="Q2933" t="s">
        <v>8316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1">
        <v>3100</v>
      </c>
      <c r="E2934" s="11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11">
        <f t="shared" si="181"/>
        <v>85.736842105263165</v>
      </c>
      <c r="Q2934" t="s">
        <v>8316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1">
        <v>2500</v>
      </c>
      <c r="E2935" s="11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11">
        <f t="shared" si="181"/>
        <v>47.574074074074076</v>
      </c>
      <c r="Q2935" t="s">
        <v>8316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1">
        <v>2500</v>
      </c>
      <c r="E2936" s="11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11">
        <f t="shared" si="181"/>
        <v>72.972972972972968</v>
      </c>
      <c r="Q2936" t="s">
        <v>8316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1">
        <v>3500</v>
      </c>
      <c r="E2937" s="11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11">
        <f t="shared" si="181"/>
        <v>90.538461538461533</v>
      </c>
      <c r="Q2937" t="s">
        <v>8316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1">
        <v>1000</v>
      </c>
      <c r="E2938" s="11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11">
        <f t="shared" si="181"/>
        <v>37.647058823529413</v>
      </c>
      <c r="Q2938" t="s">
        <v>8316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1">
        <v>1500</v>
      </c>
      <c r="E2939" s="11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11">
        <f t="shared" si="181"/>
        <v>36.363636363636367</v>
      </c>
      <c r="Q2939" t="s">
        <v>8316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1">
        <v>4000</v>
      </c>
      <c r="E2940" s="11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11">
        <f t="shared" si="181"/>
        <v>126.71875</v>
      </c>
      <c r="Q2940" t="s">
        <v>8316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1">
        <v>8000</v>
      </c>
      <c r="E2941" s="1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11">
        <f t="shared" si="181"/>
        <v>329.2</v>
      </c>
      <c r="Q2941" t="s">
        <v>8316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1">
        <v>2500</v>
      </c>
      <c r="E2942" s="11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11">
        <f t="shared" si="181"/>
        <v>81.242424242424249</v>
      </c>
      <c r="Q2942" t="s">
        <v>8316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1">
        <v>25000</v>
      </c>
      <c r="E2943" s="11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11">
        <f t="shared" si="181"/>
        <v>1</v>
      </c>
      <c r="Q2943" t="s">
        <v>8316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1">
        <v>200000</v>
      </c>
      <c r="E2944" s="11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11">
        <f t="shared" si="181"/>
        <v>202.22772277227722</v>
      </c>
      <c r="Q2944" t="s">
        <v>8316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1">
        <v>3000</v>
      </c>
      <c r="E2945" s="11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1">
        <f t="shared" si="181"/>
        <v>0</v>
      </c>
      <c r="Q2945" t="s">
        <v>8316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1">
        <v>10000</v>
      </c>
      <c r="E2946" s="11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11">
        <f t="shared" si="181"/>
        <v>100</v>
      </c>
      <c r="Q2946" t="s">
        <v>8316</v>
      </c>
      <c r="R2946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1">
        <v>50000</v>
      </c>
      <c r="E2947" s="11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11">
        <f t="shared" ref="P2947:P3010" si="185">IFERROR(E2947/L2947,0)</f>
        <v>0</v>
      </c>
      <c r="Q2947" t="s">
        <v>8316</v>
      </c>
      <c r="R2947" t="s">
        <v>8356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1">
        <v>2000</v>
      </c>
      <c r="E2948" s="11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11">
        <f t="shared" si="185"/>
        <v>1</v>
      </c>
      <c r="Q2948" t="s">
        <v>8316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1">
        <v>25000</v>
      </c>
      <c r="E2949" s="11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11">
        <f t="shared" si="185"/>
        <v>82.461538461538467</v>
      </c>
      <c r="Q2949" t="s">
        <v>8316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1">
        <v>500000</v>
      </c>
      <c r="E2950" s="11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11">
        <f t="shared" si="185"/>
        <v>2.6666666666666665</v>
      </c>
      <c r="Q2950" t="s">
        <v>8316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1">
        <v>1000</v>
      </c>
      <c r="E2951" s="1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11">
        <f t="shared" si="185"/>
        <v>12.5</v>
      </c>
      <c r="Q2951" t="s">
        <v>8316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1">
        <v>5000000</v>
      </c>
      <c r="E2952" s="11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1">
        <f t="shared" si="185"/>
        <v>0</v>
      </c>
      <c r="Q2952" t="s">
        <v>8316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1">
        <v>50000</v>
      </c>
      <c r="E2953" s="11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11">
        <f t="shared" si="185"/>
        <v>18.896551724137932</v>
      </c>
      <c r="Q2953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1">
        <v>20000</v>
      </c>
      <c r="E2954" s="11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11">
        <f t="shared" si="185"/>
        <v>200.625</v>
      </c>
      <c r="Q2954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1">
        <v>400000</v>
      </c>
      <c r="E2955" s="11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11">
        <f t="shared" si="185"/>
        <v>201.66666666666666</v>
      </c>
      <c r="Q2955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1">
        <v>15000</v>
      </c>
      <c r="E2956" s="11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1">
        <f t="shared" si="185"/>
        <v>0</v>
      </c>
      <c r="Q2956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1">
        <v>1200</v>
      </c>
      <c r="E2957" s="11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11">
        <f t="shared" si="185"/>
        <v>65</v>
      </c>
      <c r="Q2957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1">
        <v>7900</v>
      </c>
      <c r="E2958" s="11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11">
        <f t="shared" si="185"/>
        <v>66.099999999999994</v>
      </c>
      <c r="Q295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1">
        <v>15000</v>
      </c>
      <c r="E2959" s="11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11">
        <f t="shared" si="185"/>
        <v>93.333333333333329</v>
      </c>
      <c r="Q2959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1">
        <v>80000</v>
      </c>
      <c r="E2960" s="11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1">
        <f t="shared" si="185"/>
        <v>0</v>
      </c>
      <c r="Q2960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1">
        <v>10000</v>
      </c>
      <c r="E2961" s="1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1">
        <f t="shared" si="185"/>
        <v>0</v>
      </c>
      <c r="Q2961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1">
        <v>30000000</v>
      </c>
      <c r="E2962" s="11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1">
        <f t="shared" si="185"/>
        <v>0</v>
      </c>
      <c r="Q2962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1">
        <v>5000</v>
      </c>
      <c r="E2963" s="11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11">
        <f t="shared" si="185"/>
        <v>50.75</v>
      </c>
      <c r="Q2963" t="s">
        <v>8316</v>
      </c>
      <c r="R2963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1">
        <v>1000</v>
      </c>
      <c r="E2964" s="11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11">
        <f t="shared" si="185"/>
        <v>60.9</v>
      </c>
      <c r="Q2964" t="s">
        <v>8316</v>
      </c>
      <c r="R2964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1">
        <v>10000</v>
      </c>
      <c r="E2965" s="11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11">
        <f t="shared" si="185"/>
        <v>109.03061224489795</v>
      </c>
      <c r="Q2965" t="s">
        <v>8316</v>
      </c>
      <c r="R2965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1">
        <v>5000</v>
      </c>
      <c r="E2966" s="11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11">
        <f t="shared" si="185"/>
        <v>25.692295918367346</v>
      </c>
      <c r="Q2966" t="s">
        <v>8316</v>
      </c>
      <c r="R2966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1">
        <v>1500</v>
      </c>
      <c r="E2967" s="11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11">
        <f t="shared" si="185"/>
        <v>41.92307692307692</v>
      </c>
      <c r="Q2967" t="s">
        <v>8316</v>
      </c>
      <c r="R2967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1">
        <v>10000</v>
      </c>
      <c r="E2968" s="11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11">
        <f t="shared" si="185"/>
        <v>88.7734375</v>
      </c>
      <c r="Q2968" t="s">
        <v>8316</v>
      </c>
      <c r="R296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1">
        <v>5000</v>
      </c>
      <c r="E2969" s="11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11">
        <f t="shared" si="185"/>
        <v>80.225352112676063</v>
      </c>
      <c r="Q2969" t="s">
        <v>8316</v>
      </c>
      <c r="R2969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1">
        <v>3500</v>
      </c>
      <c r="E2970" s="11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11">
        <f t="shared" si="185"/>
        <v>78.936170212765958</v>
      </c>
      <c r="Q2970" t="s">
        <v>8316</v>
      </c>
      <c r="R2970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1">
        <v>1000</v>
      </c>
      <c r="E2971" s="1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11">
        <f t="shared" si="185"/>
        <v>95.588235294117652</v>
      </c>
      <c r="Q2971" t="s">
        <v>8316</v>
      </c>
      <c r="R2971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1">
        <v>6000</v>
      </c>
      <c r="E2972" s="11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11">
        <f t="shared" si="185"/>
        <v>69.890109890109883</v>
      </c>
      <c r="Q2972" t="s">
        <v>8316</v>
      </c>
      <c r="R297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1">
        <v>3200</v>
      </c>
      <c r="E2973" s="11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11">
        <f t="shared" si="185"/>
        <v>74.534883720930239</v>
      </c>
      <c r="Q2973" t="s">
        <v>8316</v>
      </c>
      <c r="R2973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1">
        <v>2000</v>
      </c>
      <c r="E2974" s="11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11">
        <f t="shared" si="185"/>
        <v>123.94117647058823</v>
      </c>
      <c r="Q2974" t="s">
        <v>8316</v>
      </c>
      <c r="R2974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1">
        <v>5000</v>
      </c>
      <c r="E2975" s="11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11">
        <f t="shared" si="185"/>
        <v>264.84848484848487</v>
      </c>
      <c r="Q2975" t="s">
        <v>8316</v>
      </c>
      <c r="R2975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1">
        <v>5000</v>
      </c>
      <c r="E2976" s="11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11">
        <f t="shared" si="185"/>
        <v>58.620689655172413</v>
      </c>
      <c r="Q2976" t="s">
        <v>8316</v>
      </c>
      <c r="R2976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1">
        <v>8000</v>
      </c>
      <c r="E2977" s="11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11">
        <f t="shared" si="185"/>
        <v>70.884955752212392</v>
      </c>
      <c r="Q2977" t="s">
        <v>8316</v>
      </c>
      <c r="R2977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1">
        <v>70</v>
      </c>
      <c r="E2978" s="11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11">
        <f t="shared" si="185"/>
        <v>8.5714285714285712</v>
      </c>
      <c r="Q2978" t="s">
        <v>8316</v>
      </c>
      <c r="R297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1">
        <v>3000</v>
      </c>
      <c r="E2979" s="11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11">
        <f t="shared" si="185"/>
        <v>113.56666666666666</v>
      </c>
      <c r="Q2979" t="s">
        <v>8316</v>
      </c>
      <c r="R2979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1">
        <v>750</v>
      </c>
      <c r="E2980" s="11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11">
        <f t="shared" si="185"/>
        <v>60.6875</v>
      </c>
      <c r="Q2980" t="s">
        <v>8316</v>
      </c>
      <c r="R2980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1">
        <v>5000</v>
      </c>
      <c r="E2981" s="1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11">
        <f t="shared" si="185"/>
        <v>110.21739130434783</v>
      </c>
      <c r="Q2981" t="s">
        <v>8316</v>
      </c>
      <c r="R2981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1">
        <v>3000</v>
      </c>
      <c r="E2982" s="11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11">
        <f t="shared" si="185"/>
        <v>136.45833333333334</v>
      </c>
      <c r="Q2982" t="s">
        <v>8316</v>
      </c>
      <c r="R298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1">
        <v>4000</v>
      </c>
      <c r="E2983" s="11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11">
        <f t="shared" si="185"/>
        <v>53.164948453608247</v>
      </c>
      <c r="Q2983" t="s">
        <v>8316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1">
        <v>5000</v>
      </c>
      <c r="E2984" s="11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11">
        <f t="shared" si="185"/>
        <v>86.491525423728817</v>
      </c>
      <c r="Q2984" t="s">
        <v>8316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1">
        <v>116000</v>
      </c>
      <c r="E2985" s="11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11">
        <f t="shared" si="185"/>
        <v>155.23827397260274</v>
      </c>
      <c r="Q2985" t="s">
        <v>8316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1">
        <v>25000</v>
      </c>
      <c r="E2986" s="11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11">
        <f t="shared" si="185"/>
        <v>115.08256880733946</v>
      </c>
      <c r="Q2986" t="s">
        <v>8316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1">
        <v>10000</v>
      </c>
      <c r="E2987" s="11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11">
        <f t="shared" si="185"/>
        <v>109.5945945945946</v>
      </c>
      <c r="Q2987" t="s">
        <v>8316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1">
        <v>2400</v>
      </c>
      <c r="E2988" s="11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11">
        <f t="shared" si="185"/>
        <v>45.214285714285715</v>
      </c>
      <c r="Q2988" t="s">
        <v>8316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1">
        <v>25000</v>
      </c>
      <c r="E2989" s="11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11">
        <f t="shared" si="185"/>
        <v>104.15169811320754</v>
      </c>
      <c r="Q2989" t="s">
        <v>8316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1">
        <v>1000</v>
      </c>
      <c r="E2990" s="11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11">
        <f t="shared" si="185"/>
        <v>35.714285714285715</v>
      </c>
      <c r="Q2990" t="s">
        <v>8316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1">
        <v>20000</v>
      </c>
      <c r="E2991" s="1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11">
        <f t="shared" si="185"/>
        <v>96.997252747252745</v>
      </c>
      <c r="Q2991" t="s">
        <v>8316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1">
        <v>10000</v>
      </c>
      <c r="E2992" s="11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11">
        <f t="shared" si="185"/>
        <v>370.37037037037038</v>
      </c>
      <c r="Q2992" t="s">
        <v>8316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1">
        <v>8500</v>
      </c>
      <c r="E2993" s="11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11">
        <f t="shared" si="185"/>
        <v>94.408602150537632</v>
      </c>
      <c r="Q2993" t="s">
        <v>8316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1">
        <v>3000</v>
      </c>
      <c r="E2994" s="11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11">
        <f t="shared" si="185"/>
        <v>48.984375</v>
      </c>
      <c r="Q2994" t="s">
        <v>8316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1">
        <v>1000</v>
      </c>
      <c r="E2995" s="11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11">
        <f t="shared" si="185"/>
        <v>45.590909090909093</v>
      </c>
      <c r="Q2995" t="s">
        <v>8316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1">
        <v>300</v>
      </c>
      <c r="E2996" s="11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11">
        <f t="shared" si="185"/>
        <v>23.275254237288134</v>
      </c>
      <c r="Q2996" t="s">
        <v>8316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1">
        <v>15000</v>
      </c>
      <c r="E2997" s="11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11">
        <f t="shared" si="185"/>
        <v>63.2289156626506</v>
      </c>
      <c r="Q2997" t="s">
        <v>8316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1">
        <v>35000</v>
      </c>
      <c r="E2998" s="11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11">
        <f t="shared" si="185"/>
        <v>153.5204081632653</v>
      </c>
      <c r="Q2998" t="s">
        <v>8316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1">
        <v>10000</v>
      </c>
      <c r="E2999" s="11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11">
        <f t="shared" si="185"/>
        <v>90.2</v>
      </c>
      <c r="Q2999" t="s">
        <v>8316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1">
        <v>50000</v>
      </c>
      <c r="E3000" s="11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11">
        <f t="shared" si="185"/>
        <v>118.97113163972287</v>
      </c>
      <c r="Q3000" t="s">
        <v>8316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1">
        <v>1350</v>
      </c>
      <c r="E3001" s="1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11">
        <f t="shared" si="185"/>
        <v>80.25</v>
      </c>
      <c r="Q3001" t="s">
        <v>8316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1">
        <v>500</v>
      </c>
      <c r="E3002" s="11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11">
        <f t="shared" si="185"/>
        <v>62.5</v>
      </c>
      <c r="Q3002" t="s">
        <v>8316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1">
        <v>7214</v>
      </c>
      <c r="E3003" s="11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11">
        <f t="shared" si="185"/>
        <v>131.37719999999999</v>
      </c>
      <c r="Q3003" t="s">
        <v>8316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1">
        <v>7000</v>
      </c>
      <c r="E3004" s="11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11">
        <f t="shared" si="185"/>
        <v>73.032980769230775</v>
      </c>
      <c r="Q3004" t="s">
        <v>8316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1">
        <v>3000</v>
      </c>
      <c r="E3005" s="11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11">
        <f t="shared" si="185"/>
        <v>178.52941176470588</v>
      </c>
      <c r="Q3005" t="s">
        <v>8316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1">
        <v>40000</v>
      </c>
      <c r="E3006" s="11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11">
        <f t="shared" si="185"/>
        <v>162.90974729241879</v>
      </c>
      <c r="Q3006" t="s">
        <v>8316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1">
        <v>10600</v>
      </c>
      <c r="E3007" s="11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11">
        <f t="shared" si="185"/>
        <v>108.24237288135593</v>
      </c>
      <c r="Q3007" t="s">
        <v>8316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1">
        <v>8000</v>
      </c>
      <c r="E3008" s="11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11">
        <f t="shared" si="185"/>
        <v>88.865979381443296</v>
      </c>
      <c r="Q3008" t="s">
        <v>8316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1">
        <v>600</v>
      </c>
      <c r="E3009" s="11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11">
        <f t="shared" si="185"/>
        <v>54</v>
      </c>
      <c r="Q3009" t="s">
        <v>8316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1">
        <v>3000</v>
      </c>
      <c r="E3010" s="11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11">
        <f t="shared" si="185"/>
        <v>116.73076923076923</v>
      </c>
      <c r="Q3010" t="s">
        <v>8316</v>
      </c>
      <c r="R3010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1">
        <v>25000</v>
      </c>
      <c r="E3011" s="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11">
        <f t="shared" ref="P3011:P3074" si="189">IFERROR(E3011/L3011,0)</f>
        <v>233.8984375</v>
      </c>
      <c r="Q3011" t="s">
        <v>8316</v>
      </c>
      <c r="R3011" t="s">
        <v>8356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1">
        <v>1500</v>
      </c>
      <c r="E3012" s="11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11">
        <f t="shared" si="189"/>
        <v>158</v>
      </c>
      <c r="Q3012" t="s">
        <v>8316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1">
        <v>300</v>
      </c>
      <c r="E3013" s="11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11">
        <f t="shared" si="189"/>
        <v>14.84</v>
      </c>
      <c r="Q3013" t="s">
        <v>8316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1">
        <v>4000</v>
      </c>
      <c r="E3014" s="11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11">
        <f t="shared" si="189"/>
        <v>85.181818181818187</v>
      </c>
      <c r="Q3014" t="s">
        <v>8316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1">
        <v>10000</v>
      </c>
      <c r="E3015" s="11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11">
        <f t="shared" si="189"/>
        <v>146.69158878504672</v>
      </c>
      <c r="Q3015" t="s">
        <v>8316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1">
        <v>25000</v>
      </c>
      <c r="E3016" s="11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11">
        <f t="shared" si="189"/>
        <v>50.764811490125673</v>
      </c>
      <c r="Q3016" t="s">
        <v>8316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1">
        <v>3400</v>
      </c>
      <c r="E3017" s="11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11">
        <f t="shared" si="189"/>
        <v>87.7</v>
      </c>
      <c r="Q3017" t="s">
        <v>8316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1">
        <v>8500</v>
      </c>
      <c r="E3018" s="11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11">
        <f t="shared" si="189"/>
        <v>242.27777777777777</v>
      </c>
      <c r="Q3018" t="s">
        <v>8316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1">
        <v>22000</v>
      </c>
      <c r="E3019" s="11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11">
        <f t="shared" si="189"/>
        <v>146.44654088050314</v>
      </c>
      <c r="Q3019" t="s">
        <v>8316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1">
        <v>4200</v>
      </c>
      <c r="E3020" s="11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11">
        <f t="shared" si="189"/>
        <v>103.17073170731707</v>
      </c>
      <c r="Q3020" t="s">
        <v>8316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1">
        <v>15000</v>
      </c>
      <c r="E3021" s="1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11">
        <f t="shared" si="189"/>
        <v>80.464601769911511</v>
      </c>
      <c r="Q3021" t="s">
        <v>8316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1">
        <v>7000</v>
      </c>
      <c r="E3022" s="11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11">
        <f t="shared" si="189"/>
        <v>234.66666666666666</v>
      </c>
      <c r="Q3022" t="s">
        <v>8316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1">
        <v>4500</v>
      </c>
      <c r="E3023" s="11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11">
        <f t="shared" si="189"/>
        <v>50.689320388349515</v>
      </c>
      <c r="Q3023" t="s">
        <v>8316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1">
        <v>10000</v>
      </c>
      <c r="E3024" s="11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11">
        <f t="shared" si="189"/>
        <v>162.70967741935485</v>
      </c>
      <c r="Q3024" t="s">
        <v>8316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1">
        <v>700</v>
      </c>
      <c r="E3025" s="11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11">
        <f t="shared" si="189"/>
        <v>120.16666666666667</v>
      </c>
      <c r="Q3025" t="s">
        <v>8316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1">
        <v>5000</v>
      </c>
      <c r="E3026" s="11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11">
        <f t="shared" si="189"/>
        <v>67.697802197802204</v>
      </c>
      <c r="Q3026" t="s">
        <v>8316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1">
        <v>2500</v>
      </c>
      <c r="E3027" s="11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11">
        <f t="shared" si="189"/>
        <v>52.103448275862071</v>
      </c>
      <c r="Q3027" t="s">
        <v>8316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1">
        <v>900</v>
      </c>
      <c r="E3028" s="11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11">
        <f t="shared" si="189"/>
        <v>51.6</v>
      </c>
      <c r="Q3028" t="s">
        <v>8316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1">
        <v>40000</v>
      </c>
      <c r="E3029" s="11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11">
        <f t="shared" si="189"/>
        <v>164.3</v>
      </c>
      <c r="Q3029" t="s">
        <v>8316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1">
        <v>5000</v>
      </c>
      <c r="E3030" s="11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11">
        <f t="shared" si="189"/>
        <v>84.858585858585855</v>
      </c>
      <c r="Q3030" t="s">
        <v>8316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1">
        <v>30000</v>
      </c>
      <c r="E3031" s="1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11">
        <f t="shared" si="189"/>
        <v>94.548850574712645</v>
      </c>
      <c r="Q3031" t="s">
        <v>8316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1">
        <v>1750</v>
      </c>
      <c r="E3032" s="11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11">
        <f t="shared" si="189"/>
        <v>45.536585365853661</v>
      </c>
      <c r="Q3032" t="s">
        <v>8316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1">
        <v>1500</v>
      </c>
      <c r="E3033" s="11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11">
        <f t="shared" si="189"/>
        <v>51.724137931034484</v>
      </c>
      <c r="Q3033" t="s">
        <v>8316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1">
        <v>1000</v>
      </c>
      <c r="E3034" s="11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11">
        <f t="shared" si="189"/>
        <v>50.88</v>
      </c>
      <c r="Q3034" t="s">
        <v>8316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1">
        <v>3000</v>
      </c>
      <c r="E3035" s="11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11">
        <f t="shared" si="189"/>
        <v>191.13043478260869</v>
      </c>
      <c r="Q3035" t="s">
        <v>8316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1">
        <v>100000</v>
      </c>
      <c r="E3036" s="11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11">
        <f t="shared" si="189"/>
        <v>89.314285714285717</v>
      </c>
      <c r="Q3036" t="s">
        <v>8316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1">
        <v>25000</v>
      </c>
      <c r="E3037" s="11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11">
        <f t="shared" si="189"/>
        <v>88.588631921824103</v>
      </c>
      <c r="Q3037" t="s">
        <v>8316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1">
        <v>25000</v>
      </c>
      <c r="E3038" s="11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11">
        <f t="shared" si="189"/>
        <v>96.300911854103347</v>
      </c>
      <c r="Q3038" t="s">
        <v>8316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1">
        <v>500</v>
      </c>
      <c r="E3039" s="11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11">
        <f t="shared" si="189"/>
        <v>33.3125</v>
      </c>
      <c r="Q3039" t="s">
        <v>8316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1">
        <v>1000</v>
      </c>
      <c r="E3040" s="11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11">
        <f t="shared" si="189"/>
        <v>37.222222222222221</v>
      </c>
      <c r="Q3040" t="s">
        <v>8316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1">
        <v>20000</v>
      </c>
      <c r="E3041" s="1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11">
        <f t="shared" si="189"/>
        <v>92.130423728813554</v>
      </c>
      <c r="Q3041" t="s">
        <v>8316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1">
        <v>3000</v>
      </c>
      <c r="E3042" s="11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11">
        <f t="shared" si="189"/>
        <v>76.785714285714292</v>
      </c>
      <c r="Q3042" t="s">
        <v>8316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1">
        <v>8300</v>
      </c>
      <c r="E3043" s="11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11">
        <f t="shared" si="189"/>
        <v>96.526315789473685</v>
      </c>
      <c r="Q3043" t="s">
        <v>8316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1">
        <v>1500</v>
      </c>
      <c r="E3044" s="11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11">
        <f t="shared" si="189"/>
        <v>51.891891891891895</v>
      </c>
      <c r="Q3044" t="s">
        <v>8316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1">
        <v>15000</v>
      </c>
      <c r="E3045" s="11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11">
        <f t="shared" si="189"/>
        <v>128.9140625</v>
      </c>
      <c r="Q3045" t="s">
        <v>8316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1">
        <v>12000</v>
      </c>
      <c r="E3046" s="11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11">
        <f t="shared" si="189"/>
        <v>84.108974358974365</v>
      </c>
      <c r="Q3046" t="s">
        <v>8316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1">
        <v>4000</v>
      </c>
      <c r="E3047" s="11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11">
        <f t="shared" si="189"/>
        <v>82.941562500000003</v>
      </c>
      <c r="Q3047" t="s">
        <v>8316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1">
        <v>7900</v>
      </c>
      <c r="E3048" s="11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11">
        <f t="shared" si="189"/>
        <v>259.94827586206895</v>
      </c>
      <c r="Q3048" t="s">
        <v>8316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1">
        <v>500</v>
      </c>
      <c r="E3049" s="11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11">
        <f t="shared" si="189"/>
        <v>37.25</v>
      </c>
      <c r="Q3049" t="s">
        <v>8316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1">
        <v>5000</v>
      </c>
      <c r="E3050" s="11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11">
        <f t="shared" si="189"/>
        <v>177.02127659574469</v>
      </c>
      <c r="Q3050" t="s">
        <v>8316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1">
        <v>3750</v>
      </c>
      <c r="E3051" s="1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11">
        <f t="shared" si="189"/>
        <v>74.074074074074076</v>
      </c>
      <c r="Q3051" t="s">
        <v>8316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1">
        <v>600</v>
      </c>
      <c r="E3052" s="11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11">
        <f t="shared" si="189"/>
        <v>70.666666666666671</v>
      </c>
      <c r="Q3052" t="s">
        <v>8316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1">
        <v>3500</v>
      </c>
      <c r="E3053" s="11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11">
        <f t="shared" si="189"/>
        <v>23.62857142857143</v>
      </c>
      <c r="Q3053" t="s">
        <v>8316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1">
        <v>50000</v>
      </c>
      <c r="E3054" s="11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11">
        <f t="shared" si="189"/>
        <v>37.5</v>
      </c>
      <c r="Q3054" t="s">
        <v>8316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1">
        <v>10000</v>
      </c>
      <c r="E3055" s="11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11">
        <f t="shared" si="189"/>
        <v>13.333333333333334</v>
      </c>
      <c r="Q3055" t="s">
        <v>8316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1">
        <v>300</v>
      </c>
      <c r="E3056" s="11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1">
        <f t="shared" si="189"/>
        <v>0</v>
      </c>
      <c r="Q3056" t="s">
        <v>8316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1">
        <v>20000</v>
      </c>
      <c r="E3057" s="11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11">
        <f t="shared" si="189"/>
        <v>1</v>
      </c>
      <c r="Q3057" t="s">
        <v>8316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1">
        <v>25000</v>
      </c>
      <c r="E3058" s="11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1">
        <f t="shared" si="189"/>
        <v>0</v>
      </c>
      <c r="Q3058" t="s">
        <v>8316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1">
        <v>50000</v>
      </c>
      <c r="E3059" s="11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1">
        <f t="shared" si="189"/>
        <v>0</v>
      </c>
      <c r="Q3059" t="s">
        <v>8316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1">
        <v>18000</v>
      </c>
      <c r="E3060" s="11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11">
        <f t="shared" si="189"/>
        <v>1</v>
      </c>
      <c r="Q3060" t="s">
        <v>8316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1">
        <v>15000</v>
      </c>
      <c r="E3061" s="1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11">
        <f t="shared" si="189"/>
        <v>41</v>
      </c>
      <c r="Q3061" t="s">
        <v>8316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1">
        <v>220000</v>
      </c>
      <c r="E3062" s="11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11">
        <f t="shared" si="189"/>
        <v>55.833333333333336</v>
      </c>
      <c r="Q3062" t="s">
        <v>8316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1">
        <v>1000000</v>
      </c>
      <c r="E3063" s="11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1">
        <f t="shared" si="189"/>
        <v>0</v>
      </c>
      <c r="Q3063" t="s">
        <v>8316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1">
        <v>10000</v>
      </c>
      <c r="E3064" s="11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11">
        <f t="shared" si="189"/>
        <v>99.761194029850742</v>
      </c>
      <c r="Q3064" t="s">
        <v>8316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1">
        <v>3000</v>
      </c>
      <c r="E3065" s="11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11">
        <f t="shared" si="189"/>
        <v>25.521739130434781</v>
      </c>
      <c r="Q3065" t="s">
        <v>8316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1">
        <v>75000</v>
      </c>
      <c r="E3066" s="11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11">
        <f t="shared" si="189"/>
        <v>117.65277777777777</v>
      </c>
      <c r="Q3066" t="s">
        <v>8316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1">
        <v>25000</v>
      </c>
      <c r="E3067" s="11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11">
        <f t="shared" si="189"/>
        <v>5</v>
      </c>
      <c r="Q3067" t="s">
        <v>8316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1">
        <v>350000</v>
      </c>
      <c r="E3068" s="11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11">
        <f t="shared" si="189"/>
        <v>2796.6666666666665</v>
      </c>
      <c r="Q3068" t="s">
        <v>8316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1">
        <v>8000</v>
      </c>
      <c r="E3069" s="11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11">
        <f t="shared" si="189"/>
        <v>200</v>
      </c>
      <c r="Q3069" t="s">
        <v>8316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1">
        <v>250000</v>
      </c>
      <c r="E3070" s="11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11">
        <f t="shared" si="189"/>
        <v>87.5</v>
      </c>
      <c r="Q3070" t="s">
        <v>8316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1">
        <v>1000</v>
      </c>
      <c r="E3071" s="1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11">
        <f t="shared" si="189"/>
        <v>20.142857142857142</v>
      </c>
      <c r="Q3071" t="s">
        <v>8316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1">
        <v>10000</v>
      </c>
      <c r="E3072" s="11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11">
        <f t="shared" si="189"/>
        <v>20.875</v>
      </c>
      <c r="Q3072" t="s">
        <v>8316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1">
        <v>12000</v>
      </c>
      <c r="E3073" s="11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11">
        <f t="shared" si="189"/>
        <v>61.307692307692307</v>
      </c>
      <c r="Q3073" t="s">
        <v>8316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1">
        <v>12000</v>
      </c>
      <c r="E3074" s="11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11">
        <f t="shared" si="189"/>
        <v>1</v>
      </c>
      <c r="Q3074" t="s">
        <v>8316</v>
      </c>
      <c r="R3074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1">
        <v>2800000</v>
      </c>
      <c r="E3075" s="11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11">
        <f t="shared" ref="P3075:P3138" si="193">IFERROR(E3075/L3075,0)</f>
        <v>92.142857142857139</v>
      </c>
      <c r="Q3075" t="s">
        <v>8316</v>
      </c>
      <c r="R3075" t="s">
        <v>8356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1">
        <v>25000</v>
      </c>
      <c r="E3076" s="11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11">
        <f t="shared" si="193"/>
        <v>7.333333333333333</v>
      </c>
      <c r="Q3076" t="s">
        <v>8316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1">
        <v>15000</v>
      </c>
      <c r="E3077" s="11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11">
        <f t="shared" si="193"/>
        <v>64.8</v>
      </c>
      <c r="Q3077" t="s">
        <v>8316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1">
        <v>10000</v>
      </c>
      <c r="E3078" s="11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11">
        <f t="shared" si="193"/>
        <v>30.12</v>
      </c>
      <c r="Q3078" t="s">
        <v>8316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1">
        <v>22000</v>
      </c>
      <c r="E3079" s="11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11">
        <f t="shared" si="193"/>
        <v>52.5</v>
      </c>
      <c r="Q3079" t="s">
        <v>8316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1">
        <v>60000</v>
      </c>
      <c r="E3080" s="11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11">
        <f t="shared" si="193"/>
        <v>23.666666666666668</v>
      </c>
      <c r="Q3080" t="s">
        <v>8316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1">
        <v>1333666</v>
      </c>
      <c r="E3081" s="1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11">
        <f t="shared" si="193"/>
        <v>415.77777777777777</v>
      </c>
      <c r="Q3081" t="s">
        <v>8316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1">
        <v>2000000</v>
      </c>
      <c r="E3082" s="11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11">
        <f t="shared" si="193"/>
        <v>53.714285714285715</v>
      </c>
      <c r="Q3082" t="s">
        <v>8316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1">
        <v>1000000</v>
      </c>
      <c r="E3083" s="11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11">
        <f t="shared" si="193"/>
        <v>420.6</v>
      </c>
      <c r="Q3083" t="s">
        <v>8316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1">
        <v>9000</v>
      </c>
      <c r="E3084" s="11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1">
        <f t="shared" si="193"/>
        <v>0</v>
      </c>
      <c r="Q3084" t="s">
        <v>8316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1">
        <v>20000</v>
      </c>
      <c r="E3085" s="11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11">
        <f t="shared" si="193"/>
        <v>18.666666666666668</v>
      </c>
      <c r="Q3085" t="s">
        <v>8316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1">
        <v>4059</v>
      </c>
      <c r="E3086" s="11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11">
        <f t="shared" si="193"/>
        <v>78.333333333333329</v>
      </c>
      <c r="Q3086" t="s">
        <v>8316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1">
        <v>25000</v>
      </c>
      <c r="E3087" s="11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11">
        <f t="shared" si="193"/>
        <v>67.777777777777771</v>
      </c>
      <c r="Q3087" t="s">
        <v>8316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1">
        <v>20000</v>
      </c>
      <c r="E3088" s="11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11">
        <f t="shared" si="193"/>
        <v>16.666666666666668</v>
      </c>
      <c r="Q3088" t="s">
        <v>8316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1">
        <v>20000</v>
      </c>
      <c r="E3089" s="11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11">
        <f t="shared" si="193"/>
        <v>62.5</v>
      </c>
      <c r="Q3089" t="s">
        <v>8316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1">
        <v>65000</v>
      </c>
      <c r="E3090" s="11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11">
        <f t="shared" si="193"/>
        <v>42</v>
      </c>
      <c r="Q3090" t="s">
        <v>8316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1">
        <v>25000</v>
      </c>
      <c r="E3091" s="1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11">
        <f t="shared" si="193"/>
        <v>130.0888888888889</v>
      </c>
      <c r="Q3091" t="s">
        <v>8316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1">
        <v>225000</v>
      </c>
      <c r="E3092" s="11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11">
        <f t="shared" si="193"/>
        <v>1270.2222222222222</v>
      </c>
      <c r="Q3092" t="s">
        <v>8316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1">
        <v>5000</v>
      </c>
      <c r="E3093" s="11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11">
        <f t="shared" si="193"/>
        <v>88.444444444444443</v>
      </c>
      <c r="Q3093" t="s">
        <v>8316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1">
        <v>100000</v>
      </c>
      <c r="E3094" s="11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11">
        <f t="shared" si="193"/>
        <v>56.342380952380957</v>
      </c>
      <c r="Q3094" t="s">
        <v>8316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1">
        <v>4000</v>
      </c>
      <c r="E3095" s="11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11">
        <f t="shared" si="193"/>
        <v>53.529411764705884</v>
      </c>
      <c r="Q3095" t="s">
        <v>8316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1">
        <v>100000</v>
      </c>
      <c r="E3096" s="11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11">
        <f t="shared" si="193"/>
        <v>25</v>
      </c>
      <c r="Q3096" t="s">
        <v>8316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1">
        <v>14920</v>
      </c>
      <c r="E3097" s="11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11">
        <f t="shared" si="193"/>
        <v>50</v>
      </c>
      <c r="Q3097" t="s">
        <v>8316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1">
        <v>20000</v>
      </c>
      <c r="E3098" s="11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11">
        <f t="shared" si="193"/>
        <v>56.785714285714285</v>
      </c>
      <c r="Q3098" t="s">
        <v>8316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1">
        <v>10000</v>
      </c>
      <c r="E3099" s="11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11">
        <f t="shared" si="193"/>
        <v>40.833333333333336</v>
      </c>
      <c r="Q3099" t="s">
        <v>8316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1">
        <v>48725</v>
      </c>
      <c r="E3100" s="11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11">
        <f t="shared" si="193"/>
        <v>65.111111111111114</v>
      </c>
      <c r="Q3100" t="s">
        <v>8316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1">
        <v>2000</v>
      </c>
      <c r="E3101" s="1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11">
        <f t="shared" si="193"/>
        <v>55.6</v>
      </c>
      <c r="Q3101" t="s">
        <v>8316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1">
        <v>12000</v>
      </c>
      <c r="E3102" s="11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11">
        <f t="shared" si="193"/>
        <v>140.53846153846155</v>
      </c>
      <c r="Q3102" t="s">
        <v>8316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1">
        <v>2500</v>
      </c>
      <c r="E3103" s="11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11">
        <f t="shared" si="193"/>
        <v>25</v>
      </c>
      <c r="Q3103" t="s">
        <v>8316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1">
        <v>16000</v>
      </c>
      <c r="E3104" s="11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11">
        <f t="shared" si="193"/>
        <v>69.533333333333331</v>
      </c>
      <c r="Q3104" t="s">
        <v>8316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1">
        <v>4100</v>
      </c>
      <c r="E3105" s="11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11">
        <f t="shared" si="193"/>
        <v>5.5</v>
      </c>
      <c r="Q3105" t="s">
        <v>8316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1">
        <v>4000</v>
      </c>
      <c r="E3106" s="11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11">
        <f t="shared" si="193"/>
        <v>237</v>
      </c>
      <c r="Q3106" t="s">
        <v>8316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1">
        <v>5845</v>
      </c>
      <c r="E3107" s="11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11">
        <f t="shared" si="193"/>
        <v>79.870967741935488</v>
      </c>
      <c r="Q3107" t="s">
        <v>8316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1">
        <v>1000</v>
      </c>
      <c r="E3108" s="11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11">
        <f t="shared" si="193"/>
        <v>10.25</v>
      </c>
      <c r="Q3108" t="s">
        <v>8316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1">
        <v>40000</v>
      </c>
      <c r="E3109" s="11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11">
        <f t="shared" si="193"/>
        <v>272.58620689655174</v>
      </c>
      <c r="Q3109" t="s">
        <v>8316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1">
        <v>50000</v>
      </c>
      <c r="E3110" s="11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11">
        <f t="shared" si="193"/>
        <v>13</v>
      </c>
      <c r="Q3110" t="s">
        <v>8316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1">
        <v>26500</v>
      </c>
      <c r="E3111" s="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11">
        <f t="shared" si="193"/>
        <v>58.184210526315788</v>
      </c>
      <c r="Q3111" t="s">
        <v>8316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1">
        <v>25000</v>
      </c>
      <c r="E3112" s="11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11">
        <f t="shared" si="193"/>
        <v>10</v>
      </c>
      <c r="Q3112" t="s">
        <v>8316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1">
        <v>20000</v>
      </c>
      <c r="E3113" s="11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11">
        <f t="shared" si="193"/>
        <v>70.10526315789474</v>
      </c>
      <c r="Q3113" t="s">
        <v>8316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1">
        <v>11000</v>
      </c>
      <c r="E3114" s="11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11">
        <f t="shared" si="193"/>
        <v>57.888888888888886</v>
      </c>
      <c r="Q3114" t="s">
        <v>8316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1">
        <v>109225</v>
      </c>
      <c r="E3115" s="11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11">
        <f t="shared" si="193"/>
        <v>125.27027027027027</v>
      </c>
      <c r="Q3115" t="s">
        <v>8316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1">
        <v>75000</v>
      </c>
      <c r="E3116" s="11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1">
        <f t="shared" si="193"/>
        <v>0</v>
      </c>
      <c r="Q3116" t="s">
        <v>8316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1">
        <v>10000</v>
      </c>
      <c r="E3117" s="11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11">
        <f t="shared" si="193"/>
        <v>300</v>
      </c>
      <c r="Q3117" t="s">
        <v>8316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1">
        <v>750</v>
      </c>
      <c r="E3118" s="11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11">
        <f t="shared" si="193"/>
        <v>43</v>
      </c>
      <c r="Q3118" t="s">
        <v>8316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1">
        <v>1000</v>
      </c>
      <c r="E3119" s="11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11">
        <f t="shared" si="193"/>
        <v>1</v>
      </c>
      <c r="Q3119" t="s">
        <v>8316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1">
        <v>500000</v>
      </c>
      <c r="E3120" s="11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11">
        <f t="shared" si="193"/>
        <v>775</v>
      </c>
      <c r="Q3120" t="s">
        <v>8316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1">
        <v>10000</v>
      </c>
      <c r="E3121" s="1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11">
        <f t="shared" si="193"/>
        <v>5</v>
      </c>
      <c r="Q3121" t="s">
        <v>8316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1">
        <v>1300000</v>
      </c>
      <c r="E3122" s="11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11">
        <f t="shared" si="193"/>
        <v>12.8</v>
      </c>
      <c r="Q3122" t="s">
        <v>8316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1">
        <v>1500</v>
      </c>
      <c r="E3123" s="11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11">
        <f t="shared" si="193"/>
        <v>10</v>
      </c>
      <c r="Q3123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1">
        <v>199</v>
      </c>
      <c r="E3124" s="11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11">
        <f t="shared" si="193"/>
        <v>58</v>
      </c>
      <c r="Q3124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1">
        <v>125000</v>
      </c>
      <c r="E3125" s="11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11">
        <f t="shared" si="193"/>
        <v>244.80459770114942</v>
      </c>
      <c r="Q3125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1">
        <v>800000</v>
      </c>
      <c r="E3126" s="11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11">
        <f t="shared" si="193"/>
        <v>6.5</v>
      </c>
      <c r="Q3126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1">
        <v>1500000</v>
      </c>
      <c r="E3127" s="11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1">
        <f t="shared" si="193"/>
        <v>0</v>
      </c>
      <c r="Q3127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1">
        <v>25000</v>
      </c>
      <c r="E3128" s="11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11">
        <f t="shared" si="193"/>
        <v>61.176470588235297</v>
      </c>
      <c r="Q312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1">
        <v>100000</v>
      </c>
      <c r="E3129" s="11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1">
        <f t="shared" si="193"/>
        <v>0</v>
      </c>
      <c r="Q3129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1">
        <v>15000</v>
      </c>
      <c r="E3130" s="11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11">
        <f t="shared" si="193"/>
        <v>139.23931623931625</v>
      </c>
      <c r="Q3130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1">
        <v>1250</v>
      </c>
      <c r="E3131" s="1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11">
        <f t="shared" si="193"/>
        <v>10</v>
      </c>
      <c r="Q3131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1">
        <v>10000</v>
      </c>
      <c r="E3132" s="11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11">
        <f t="shared" si="193"/>
        <v>93.75</v>
      </c>
      <c r="Q3132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1">
        <v>4100</v>
      </c>
      <c r="E3133" s="11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11">
        <f t="shared" si="193"/>
        <v>53.75</v>
      </c>
      <c r="Q3133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1">
        <v>30000</v>
      </c>
      <c r="E3134" s="11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11">
        <f t="shared" si="193"/>
        <v>10</v>
      </c>
      <c r="Q3134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1">
        <v>500</v>
      </c>
      <c r="E3135" s="11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11">
        <f t="shared" si="193"/>
        <v>33.75</v>
      </c>
      <c r="Q3135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1">
        <v>1000</v>
      </c>
      <c r="E3136" s="11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11">
        <f t="shared" si="193"/>
        <v>18.75</v>
      </c>
      <c r="Q3136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1">
        <v>777</v>
      </c>
      <c r="E3137" s="11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11">
        <f t="shared" si="193"/>
        <v>23.142857142857142</v>
      </c>
      <c r="Q3137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1">
        <v>500</v>
      </c>
      <c r="E3138" s="11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11">
        <f t="shared" si="193"/>
        <v>29.045454545454547</v>
      </c>
      <c r="Q3138" t="s">
        <v>8316</v>
      </c>
      <c r="R313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1">
        <v>1500</v>
      </c>
      <c r="E3139" s="11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11">
        <f t="shared" ref="P3139:P3202" si="197">IFERROR(E3139/L3139,0)</f>
        <v>50</v>
      </c>
      <c r="Q3139" t="s">
        <v>8316</v>
      </c>
      <c r="R3139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1">
        <v>200</v>
      </c>
      <c r="E3140" s="11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1">
        <f t="shared" si="197"/>
        <v>0</v>
      </c>
      <c r="Q3140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1">
        <v>50000</v>
      </c>
      <c r="E3141" s="1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11">
        <f t="shared" si="197"/>
        <v>450</v>
      </c>
      <c r="Q3141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1">
        <v>10000</v>
      </c>
      <c r="E3142" s="11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11">
        <f t="shared" si="197"/>
        <v>24</v>
      </c>
      <c r="Q3142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1">
        <v>500</v>
      </c>
      <c r="E3143" s="11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11">
        <f t="shared" si="197"/>
        <v>32.25</v>
      </c>
      <c r="Q3143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1">
        <v>2750</v>
      </c>
      <c r="E3144" s="11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11">
        <f t="shared" si="197"/>
        <v>15</v>
      </c>
      <c r="Q3144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1">
        <v>700</v>
      </c>
      <c r="E3145" s="11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1">
        <f t="shared" si="197"/>
        <v>0</v>
      </c>
      <c r="Q3145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1">
        <v>10000</v>
      </c>
      <c r="E3146" s="11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11">
        <f t="shared" si="197"/>
        <v>251.33333333333334</v>
      </c>
      <c r="Q3146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1">
        <v>25000</v>
      </c>
      <c r="E3147" s="11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1">
        <f t="shared" si="197"/>
        <v>0</v>
      </c>
      <c r="Q3147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1">
        <v>50000</v>
      </c>
      <c r="E3148" s="11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11">
        <f t="shared" si="197"/>
        <v>437.5</v>
      </c>
      <c r="Q314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1">
        <v>20000</v>
      </c>
      <c r="E3149" s="11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11">
        <f t="shared" si="197"/>
        <v>110.35211267605634</v>
      </c>
      <c r="Q3149" t="s">
        <v>8316</v>
      </c>
      <c r="R3149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1">
        <v>1800</v>
      </c>
      <c r="E3150" s="11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11">
        <f t="shared" si="197"/>
        <v>41.421052631578945</v>
      </c>
      <c r="Q3150" t="s">
        <v>8316</v>
      </c>
      <c r="R3150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1">
        <v>1250</v>
      </c>
      <c r="E3151" s="1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11">
        <f t="shared" si="197"/>
        <v>52</v>
      </c>
      <c r="Q3151" t="s">
        <v>8316</v>
      </c>
      <c r="R3151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1">
        <v>3500</v>
      </c>
      <c r="E3152" s="11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11">
        <f t="shared" si="197"/>
        <v>33.990384615384613</v>
      </c>
      <c r="Q3152" t="s">
        <v>8316</v>
      </c>
      <c r="R315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1">
        <v>3500</v>
      </c>
      <c r="E3153" s="11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11">
        <f t="shared" si="197"/>
        <v>103.35294117647059</v>
      </c>
      <c r="Q3153" t="s">
        <v>8316</v>
      </c>
      <c r="R3153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1">
        <v>2200</v>
      </c>
      <c r="E3154" s="11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11">
        <f t="shared" si="197"/>
        <v>34.791044776119406</v>
      </c>
      <c r="Q3154" t="s">
        <v>8316</v>
      </c>
      <c r="R3154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1">
        <v>3000</v>
      </c>
      <c r="E3155" s="11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11">
        <f t="shared" si="197"/>
        <v>41.773858921161825</v>
      </c>
      <c r="Q3155" t="s">
        <v>8316</v>
      </c>
      <c r="R3155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1">
        <v>7000</v>
      </c>
      <c r="E3156" s="11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11">
        <f t="shared" si="197"/>
        <v>64.268292682926827</v>
      </c>
      <c r="Q3156" t="s">
        <v>8316</v>
      </c>
      <c r="R3156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1">
        <v>5000</v>
      </c>
      <c r="E3157" s="11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11">
        <f t="shared" si="197"/>
        <v>31.209370860927152</v>
      </c>
      <c r="Q3157" t="s">
        <v>8316</v>
      </c>
      <c r="R3157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1">
        <v>5500</v>
      </c>
      <c r="E3158" s="11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11">
        <f t="shared" si="197"/>
        <v>62.921348314606739</v>
      </c>
      <c r="Q3158" t="s">
        <v>8316</v>
      </c>
      <c r="R315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1">
        <v>4000</v>
      </c>
      <c r="E3159" s="11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11">
        <f t="shared" si="197"/>
        <v>98.536585365853654</v>
      </c>
      <c r="Q3159" t="s">
        <v>8316</v>
      </c>
      <c r="R3159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1">
        <v>5000</v>
      </c>
      <c r="E3160" s="11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11">
        <f t="shared" si="197"/>
        <v>82.608695652173907</v>
      </c>
      <c r="Q3160" t="s">
        <v>8316</v>
      </c>
      <c r="R3160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1">
        <v>1500</v>
      </c>
      <c r="E3161" s="1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11">
        <f t="shared" si="197"/>
        <v>38.504230769230773</v>
      </c>
      <c r="Q3161" t="s">
        <v>8316</v>
      </c>
      <c r="R3161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1">
        <v>4500</v>
      </c>
      <c r="E3162" s="11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11">
        <f t="shared" si="197"/>
        <v>80.15789473684211</v>
      </c>
      <c r="Q3162" t="s">
        <v>8316</v>
      </c>
      <c r="R316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1">
        <v>2000</v>
      </c>
      <c r="E3163" s="11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11">
        <f t="shared" si="197"/>
        <v>28.405405405405407</v>
      </c>
      <c r="Q3163" t="s">
        <v>8316</v>
      </c>
      <c r="R3163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1">
        <v>4000</v>
      </c>
      <c r="E3164" s="11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11">
        <f t="shared" si="197"/>
        <v>80.730158730158735</v>
      </c>
      <c r="Q3164" t="s">
        <v>8316</v>
      </c>
      <c r="R3164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1">
        <v>13000</v>
      </c>
      <c r="E3165" s="11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11">
        <f t="shared" si="197"/>
        <v>200.69444444444446</v>
      </c>
      <c r="Q3165" t="s">
        <v>8316</v>
      </c>
      <c r="R3165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1">
        <v>2500</v>
      </c>
      <c r="E3166" s="11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11">
        <f t="shared" si="197"/>
        <v>37.591549295774648</v>
      </c>
      <c r="Q3166" t="s">
        <v>8316</v>
      </c>
      <c r="R3166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1">
        <v>750</v>
      </c>
      <c r="E3167" s="11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11">
        <f t="shared" si="197"/>
        <v>58.095238095238095</v>
      </c>
      <c r="Q3167" t="s">
        <v>8316</v>
      </c>
      <c r="R3167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1">
        <v>35000</v>
      </c>
      <c r="E3168" s="11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11">
        <f t="shared" si="197"/>
        <v>60.300892473118282</v>
      </c>
      <c r="Q3168" t="s">
        <v>8316</v>
      </c>
      <c r="R316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1">
        <v>3000</v>
      </c>
      <c r="E3169" s="11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11">
        <f t="shared" si="197"/>
        <v>63.363636363636367</v>
      </c>
      <c r="Q3169" t="s">
        <v>8316</v>
      </c>
      <c r="R3169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1">
        <v>2500</v>
      </c>
      <c r="E3170" s="11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11">
        <f t="shared" si="197"/>
        <v>50.901639344262293</v>
      </c>
      <c r="Q3170" t="s">
        <v>8316</v>
      </c>
      <c r="R3170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1">
        <v>8000</v>
      </c>
      <c r="E3171" s="1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11">
        <f t="shared" si="197"/>
        <v>100.5</v>
      </c>
      <c r="Q3171" t="s">
        <v>8316</v>
      </c>
      <c r="R3171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1">
        <v>2000</v>
      </c>
      <c r="E3172" s="11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11">
        <f t="shared" si="197"/>
        <v>31.619718309859156</v>
      </c>
      <c r="Q3172" t="s">
        <v>8316</v>
      </c>
      <c r="R317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1">
        <v>7000</v>
      </c>
      <c r="E3173" s="11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11">
        <f t="shared" si="197"/>
        <v>65.102564102564102</v>
      </c>
      <c r="Q3173" t="s">
        <v>8316</v>
      </c>
      <c r="R3173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1">
        <v>2000</v>
      </c>
      <c r="E3174" s="11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11">
        <f t="shared" si="197"/>
        <v>79.310344827586206</v>
      </c>
      <c r="Q3174" t="s">
        <v>8316</v>
      </c>
      <c r="R3174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1">
        <v>10000</v>
      </c>
      <c r="E3175" s="11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11">
        <f t="shared" si="197"/>
        <v>139.18918918918919</v>
      </c>
      <c r="Q3175" t="s">
        <v>8316</v>
      </c>
      <c r="R3175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1">
        <v>3000</v>
      </c>
      <c r="E3176" s="11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11">
        <f t="shared" si="197"/>
        <v>131.91304347826087</v>
      </c>
      <c r="Q3176" t="s">
        <v>8316</v>
      </c>
      <c r="R3176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1">
        <v>5000</v>
      </c>
      <c r="E3177" s="11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11">
        <f t="shared" si="197"/>
        <v>91.3</v>
      </c>
      <c r="Q3177" t="s">
        <v>8316</v>
      </c>
      <c r="R3177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1">
        <v>1900</v>
      </c>
      <c r="E3178" s="11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11">
        <f t="shared" si="197"/>
        <v>39.672727272727272</v>
      </c>
      <c r="Q3178" t="s">
        <v>8316</v>
      </c>
      <c r="R317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1">
        <v>2500</v>
      </c>
      <c r="E3179" s="11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11">
        <f t="shared" si="197"/>
        <v>57.549019607843135</v>
      </c>
      <c r="Q3179" t="s">
        <v>8316</v>
      </c>
      <c r="R3179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1">
        <v>1500</v>
      </c>
      <c r="E3180" s="11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11">
        <f t="shared" si="197"/>
        <v>33.025641025641029</v>
      </c>
      <c r="Q3180" t="s">
        <v>8316</v>
      </c>
      <c r="R3180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1">
        <v>4200</v>
      </c>
      <c r="E3181" s="1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11">
        <f t="shared" si="197"/>
        <v>77.335806451612896</v>
      </c>
      <c r="Q3181" t="s">
        <v>8316</v>
      </c>
      <c r="R3181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1">
        <v>1200</v>
      </c>
      <c r="E3182" s="11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11">
        <f t="shared" si="197"/>
        <v>31.933333333333334</v>
      </c>
      <c r="Q3182" t="s">
        <v>8316</v>
      </c>
      <c r="R318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1">
        <v>500</v>
      </c>
      <c r="E3183" s="11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11">
        <f t="shared" si="197"/>
        <v>36.333333333333336</v>
      </c>
      <c r="Q3183" t="s">
        <v>8316</v>
      </c>
      <c r="R3183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1">
        <v>7000</v>
      </c>
      <c r="E3184" s="11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11">
        <f t="shared" si="197"/>
        <v>46.768211920529801</v>
      </c>
      <c r="Q3184" t="s">
        <v>8316</v>
      </c>
      <c r="R3184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1">
        <v>2500</v>
      </c>
      <c r="E3185" s="11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11">
        <f t="shared" si="197"/>
        <v>40.073529411764703</v>
      </c>
      <c r="Q3185" t="s">
        <v>8316</v>
      </c>
      <c r="R3185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1">
        <v>4300</v>
      </c>
      <c r="E3186" s="11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11">
        <f t="shared" si="197"/>
        <v>100.21739130434783</v>
      </c>
      <c r="Q3186" t="s">
        <v>8316</v>
      </c>
      <c r="R3186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1">
        <v>1000</v>
      </c>
      <c r="E3187" s="11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11">
        <f t="shared" si="197"/>
        <v>41.666666666666664</v>
      </c>
      <c r="Q3187" t="s">
        <v>8316</v>
      </c>
      <c r="R3187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1">
        <v>3200</v>
      </c>
      <c r="E3188" s="11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11">
        <f t="shared" si="197"/>
        <v>46.714285714285715</v>
      </c>
      <c r="Q3188" t="s">
        <v>8316</v>
      </c>
      <c r="R318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1">
        <v>15000</v>
      </c>
      <c r="E3189" s="11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11">
        <f t="shared" si="197"/>
        <v>71.491803278688522</v>
      </c>
      <c r="Q3189" t="s">
        <v>8316</v>
      </c>
      <c r="R3189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1">
        <v>200</v>
      </c>
      <c r="E3190" s="11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11">
        <f t="shared" si="197"/>
        <v>14.444444444444445</v>
      </c>
      <c r="Q3190" t="s">
        <v>8316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1">
        <v>55000</v>
      </c>
      <c r="E3191" s="1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11">
        <f t="shared" si="197"/>
        <v>356.84210526315792</v>
      </c>
      <c r="Q3191" t="s">
        <v>8316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1">
        <v>4000</v>
      </c>
      <c r="E3192" s="11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1">
        <f t="shared" si="197"/>
        <v>0</v>
      </c>
      <c r="Q3192" t="s">
        <v>8316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1">
        <v>3750</v>
      </c>
      <c r="E3193" s="11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11">
        <f t="shared" si="197"/>
        <v>37.75</v>
      </c>
      <c r="Q3193" t="s">
        <v>8316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1">
        <v>10000</v>
      </c>
      <c r="E3194" s="11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11">
        <f t="shared" si="197"/>
        <v>12.75</v>
      </c>
      <c r="Q3194" t="s">
        <v>8316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1">
        <v>5000</v>
      </c>
      <c r="E3195" s="11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11">
        <f t="shared" si="197"/>
        <v>24.458333333333332</v>
      </c>
      <c r="Q3195" t="s">
        <v>8316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1">
        <v>11000</v>
      </c>
      <c r="E3196" s="11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1">
        <f t="shared" si="197"/>
        <v>0</v>
      </c>
      <c r="Q3196" t="s">
        <v>8316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1">
        <v>3500</v>
      </c>
      <c r="E3197" s="11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11">
        <f t="shared" si="197"/>
        <v>53.07692307692308</v>
      </c>
      <c r="Q3197" t="s">
        <v>8316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1">
        <v>3000000</v>
      </c>
      <c r="E3198" s="11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11">
        <f t="shared" si="197"/>
        <v>300</v>
      </c>
      <c r="Q3198" t="s">
        <v>8316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1">
        <v>10000</v>
      </c>
      <c r="E3199" s="11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11">
        <f t="shared" si="197"/>
        <v>286.25</v>
      </c>
      <c r="Q3199" t="s">
        <v>8316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1">
        <v>30000</v>
      </c>
      <c r="E3200" s="11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11">
        <f t="shared" si="197"/>
        <v>36.666666666666664</v>
      </c>
      <c r="Q3200" t="s">
        <v>8316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1">
        <v>5000</v>
      </c>
      <c r="E3201" s="1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11">
        <f t="shared" si="197"/>
        <v>49.20754716981132</v>
      </c>
      <c r="Q3201" t="s">
        <v>8316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1">
        <v>50000</v>
      </c>
      <c r="E3202" s="11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11">
        <f t="shared" si="197"/>
        <v>1</v>
      </c>
      <c r="Q3202" t="s">
        <v>8316</v>
      </c>
      <c r="R320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1">
        <v>2000</v>
      </c>
      <c r="E3203" s="11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11">
        <f t="shared" ref="P3203:P3266" si="201">IFERROR(E3203/L3203,0)</f>
        <v>12.5</v>
      </c>
      <c r="Q3203" t="s">
        <v>8316</v>
      </c>
      <c r="R3203" t="s">
        <v>8358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1">
        <v>5000</v>
      </c>
      <c r="E3204" s="11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11">
        <f t="shared" si="201"/>
        <v>109.04</v>
      </c>
      <c r="Q3204" t="s">
        <v>8316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1">
        <v>1000</v>
      </c>
      <c r="E3205" s="11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11">
        <f t="shared" si="201"/>
        <v>41.666666666666664</v>
      </c>
      <c r="Q3205" t="s">
        <v>8316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1">
        <v>500</v>
      </c>
      <c r="E3206" s="11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1">
        <f t="shared" si="201"/>
        <v>0</v>
      </c>
      <c r="Q3206" t="s">
        <v>8316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1">
        <v>8000</v>
      </c>
      <c r="E3207" s="11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11">
        <f t="shared" si="201"/>
        <v>22.75</v>
      </c>
      <c r="Q3207" t="s">
        <v>8316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1">
        <v>5000</v>
      </c>
      <c r="E3208" s="11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1">
        <f t="shared" si="201"/>
        <v>0</v>
      </c>
      <c r="Q3208" t="s">
        <v>8316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1">
        <v>5500</v>
      </c>
      <c r="E3209" s="11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11">
        <f t="shared" si="201"/>
        <v>70.833333333333329</v>
      </c>
      <c r="Q3209" t="s">
        <v>8316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1">
        <v>5000</v>
      </c>
      <c r="E3210" s="11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11">
        <f t="shared" si="201"/>
        <v>63.109756097560975</v>
      </c>
      <c r="Q3210" t="s">
        <v>8316</v>
      </c>
      <c r="R3210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1">
        <v>9500</v>
      </c>
      <c r="E3211" s="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11">
        <f t="shared" si="201"/>
        <v>50.157964601769912</v>
      </c>
      <c r="Q3211" t="s">
        <v>8316</v>
      </c>
      <c r="R3211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1">
        <v>3000</v>
      </c>
      <c r="E3212" s="11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11">
        <f t="shared" si="201"/>
        <v>62.883333333333333</v>
      </c>
      <c r="Q3212" t="s">
        <v>8316</v>
      </c>
      <c r="R321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1">
        <v>23000</v>
      </c>
      <c r="E3213" s="11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11">
        <f t="shared" si="201"/>
        <v>85.531055900621112</v>
      </c>
      <c r="Q3213" t="s">
        <v>8316</v>
      </c>
      <c r="R3213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1">
        <v>4000</v>
      </c>
      <c r="E3214" s="11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11">
        <f t="shared" si="201"/>
        <v>53.723404255319146</v>
      </c>
      <c r="Q3214" t="s">
        <v>8316</v>
      </c>
      <c r="R3214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1">
        <v>6000</v>
      </c>
      <c r="E3215" s="11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11">
        <f t="shared" si="201"/>
        <v>127.80851063829788</v>
      </c>
      <c r="Q3215" t="s">
        <v>8316</v>
      </c>
      <c r="R3215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1">
        <v>12000</v>
      </c>
      <c r="E3216" s="11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11">
        <f t="shared" si="201"/>
        <v>106.57391304347826</v>
      </c>
      <c r="Q3216" t="s">
        <v>8316</v>
      </c>
      <c r="R3216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1">
        <v>35000</v>
      </c>
      <c r="E3217" s="11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11">
        <f t="shared" si="201"/>
        <v>262.11194029850748</v>
      </c>
      <c r="Q3217" t="s">
        <v>8316</v>
      </c>
      <c r="R3217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1">
        <v>2000</v>
      </c>
      <c r="E3218" s="11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11">
        <f t="shared" si="201"/>
        <v>57.171428571428571</v>
      </c>
      <c r="Q3218" t="s">
        <v>8316</v>
      </c>
      <c r="R321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1">
        <v>4500</v>
      </c>
      <c r="E3219" s="11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11">
        <f t="shared" si="201"/>
        <v>50.20192307692308</v>
      </c>
      <c r="Q3219" t="s">
        <v>8316</v>
      </c>
      <c r="R3219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1">
        <v>12000</v>
      </c>
      <c r="E3220" s="11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11">
        <f t="shared" si="201"/>
        <v>66.586956521739125</v>
      </c>
      <c r="Q3220" t="s">
        <v>8316</v>
      </c>
      <c r="R3220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1">
        <v>20000</v>
      </c>
      <c r="E3221" s="1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11">
        <f t="shared" si="201"/>
        <v>168.25210084033614</v>
      </c>
      <c r="Q3221" t="s">
        <v>8316</v>
      </c>
      <c r="R3221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1">
        <v>15000</v>
      </c>
      <c r="E3222" s="11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11">
        <f t="shared" si="201"/>
        <v>256.37288135593218</v>
      </c>
      <c r="Q3222" t="s">
        <v>8316</v>
      </c>
      <c r="R322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1">
        <v>4000</v>
      </c>
      <c r="E3223" s="11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11">
        <f t="shared" si="201"/>
        <v>36.610619469026545</v>
      </c>
      <c r="Q3223" t="s">
        <v>8316</v>
      </c>
      <c r="R3223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1">
        <v>2500</v>
      </c>
      <c r="E3224" s="11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11">
        <f t="shared" si="201"/>
        <v>37.142857142857146</v>
      </c>
      <c r="Q3224" t="s">
        <v>8316</v>
      </c>
      <c r="R3224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1">
        <v>3100</v>
      </c>
      <c r="E3225" s="11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11">
        <f t="shared" si="201"/>
        <v>45.878378378378379</v>
      </c>
      <c r="Q3225" t="s">
        <v>8316</v>
      </c>
      <c r="R3225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1">
        <v>30000</v>
      </c>
      <c r="E3226" s="11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11">
        <f t="shared" si="201"/>
        <v>141.71296296296296</v>
      </c>
      <c r="Q3226" t="s">
        <v>8316</v>
      </c>
      <c r="R3226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1">
        <v>2000</v>
      </c>
      <c r="E3227" s="11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11">
        <f t="shared" si="201"/>
        <v>52.487179487179489</v>
      </c>
      <c r="Q3227" t="s">
        <v>8316</v>
      </c>
      <c r="R3227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1">
        <v>1200</v>
      </c>
      <c r="E3228" s="11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11">
        <f t="shared" si="201"/>
        <v>59.523809523809526</v>
      </c>
      <c r="Q3228" t="s">
        <v>8316</v>
      </c>
      <c r="R322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1">
        <v>1200</v>
      </c>
      <c r="E3229" s="11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11">
        <f t="shared" si="201"/>
        <v>50</v>
      </c>
      <c r="Q3229" t="s">
        <v>8316</v>
      </c>
      <c r="R3229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1">
        <v>7000</v>
      </c>
      <c r="E3230" s="11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11">
        <f t="shared" si="201"/>
        <v>193.62162162162161</v>
      </c>
      <c r="Q3230" t="s">
        <v>8316</v>
      </c>
      <c r="R3230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1">
        <v>20000</v>
      </c>
      <c r="E3231" s="1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11">
        <f t="shared" si="201"/>
        <v>106.79702970297029</v>
      </c>
      <c r="Q3231" t="s">
        <v>8316</v>
      </c>
      <c r="R3231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1">
        <v>2600</v>
      </c>
      <c r="E3232" s="11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11">
        <f t="shared" si="201"/>
        <v>77.21621621621621</v>
      </c>
      <c r="Q3232" t="s">
        <v>8316</v>
      </c>
      <c r="R323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1">
        <v>1000</v>
      </c>
      <c r="E3233" s="11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11">
        <f t="shared" si="201"/>
        <v>57.5</v>
      </c>
      <c r="Q3233" t="s">
        <v>8316</v>
      </c>
      <c r="R3233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1">
        <v>1000</v>
      </c>
      <c r="E3234" s="11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11">
        <f t="shared" si="201"/>
        <v>50.46153846153846</v>
      </c>
      <c r="Q3234" t="s">
        <v>8316</v>
      </c>
      <c r="R3234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1">
        <v>5000</v>
      </c>
      <c r="E3235" s="11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11">
        <f t="shared" si="201"/>
        <v>97.377049180327873</v>
      </c>
      <c r="Q3235" t="s">
        <v>8316</v>
      </c>
      <c r="R3235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1">
        <v>4000</v>
      </c>
      <c r="E3236" s="11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11">
        <f t="shared" si="201"/>
        <v>34.91921739130435</v>
      </c>
      <c r="Q3236" t="s">
        <v>8316</v>
      </c>
      <c r="R3236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1">
        <v>15000</v>
      </c>
      <c r="E3237" s="11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11">
        <f t="shared" si="201"/>
        <v>85.530386740331494</v>
      </c>
      <c r="Q3237" t="s">
        <v>8316</v>
      </c>
      <c r="R3237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1">
        <v>20000</v>
      </c>
      <c r="E3238" s="11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11">
        <f t="shared" si="201"/>
        <v>182.90909090909091</v>
      </c>
      <c r="Q3238" t="s">
        <v>8316</v>
      </c>
      <c r="R323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1">
        <v>35000</v>
      </c>
      <c r="E3239" s="11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11">
        <f t="shared" si="201"/>
        <v>131.13620817843866</v>
      </c>
      <c r="Q3239" t="s">
        <v>8316</v>
      </c>
      <c r="R3239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1">
        <v>2800</v>
      </c>
      <c r="E3240" s="11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11">
        <f t="shared" si="201"/>
        <v>39.810126582278478</v>
      </c>
      <c r="Q3240" t="s">
        <v>8316</v>
      </c>
      <c r="R3240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1">
        <v>5862</v>
      </c>
      <c r="E3241" s="1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11">
        <f t="shared" si="201"/>
        <v>59.701730769230764</v>
      </c>
      <c r="Q3241" t="s">
        <v>8316</v>
      </c>
      <c r="R3241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1">
        <v>3000</v>
      </c>
      <c r="E3242" s="11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11">
        <f t="shared" si="201"/>
        <v>88.735294117647058</v>
      </c>
      <c r="Q3242" t="s">
        <v>8316</v>
      </c>
      <c r="R324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1">
        <v>8500</v>
      </c>
      <c r="E3243" s="11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11">
        <f t="shared" si="201"/>
        <v>58.688622754491021</v>
      </c>
      <c r="Q3243" t="s">
        <v>8316</v>
      </c>
      <c r="R3243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1">
        <v>10000</v>
      </c>
      <c r="E3244" s="11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11">
        <f t="shared" si="201"/>
        <v>69.56513661202186</v>
      </c>
      <c r="Q3244" t="s">
        <v>8316</v>
      </c>
      <c r="R3244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1">
        <v>8000</v>
      </c>
      <c r="E3245" s="11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11">
        <f t="shared" si="201"/>
        <v>115.87323943661971</v>
      </c>
      <c r="Q3245" t="s">
        <v>8316</v>
      </c>
      <c r="R3245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1">
        <v>1600</v>
      </c>
      <c r="E3246" s="11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11">
        <f t="shared" si="201"/>
        <v>23.869565217391305</v>
      </c>
      <c r="Q3246" t="s">
        <v>8316</v>
      </c>
      <c r="R3246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1">
        <v>21000</v>
      </c>
      <c r="E3247" s="11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11">
        <f t="shared" si="201"/>
        <v>81.125925925925927</v>
      </c>
      <c r="Q3247" t="s">
        <v>8316</v>
      </c>
      <c r="R3247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1">
        <v>10000</v>
      </c>
      <c r="E3248" s="11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11">
        <f t="shared" si="201"/>
        <v>57.626943005181346</v>
      </c>
      <c r="Q3248" t="s">
        <v>8316</v>
      </c>
      <c r="R324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1">
        <v>2500</v>
      </c>
      <c r="E3249" s="11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11">
        <f t="shared" si="201"/>
        <v>46.429824561403507</v>
      </c>
      <c r="Q3249" t="s">
        <v>8316</v>
      </c>
      <c r="R3249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1">
        <v>12000</v>
      </c>
      <c r="E3250" s="11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11">
        <f t="shared" si="201"/>
        <v>60.475000000000001</v>
      </c>
      <c r="Q3250" t="s">
        <v>8316</v>
      </c>
      <c r="R3250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1">
        <v>5500</v>
      </c>
      <c r="E3251" s="1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11">
        <f t="shared" si="201"/>
        <v>65.579545454545453</v>
      </c>
      <c r="Q3251" t="s">
        <v>8316</v>
      </c>
      <c r="R3251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1">
        <v>25000</v>
      </c>
      <c r="E3252" s="11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11">
        <f t="shared" si="201"/>
        <v>119.1924882629108</v>
      </c>
      <c r="Q3252" t="s">
        <v>8316</v>
      </c>
      <c r="R325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1">
        <v>1500</v>
      </c>
      <c r="E3253" s="11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11">
        <f t="shared" si="201"/>
        <v>83.05</v>
      </c>
      <c r="Q3253" t="s">
        <v>8316</v>
      </c>
      <c r="R3253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1">
        <v>2250</v>
      </c>
      <c r="E3254" s="11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11">
        <f t="shared" si="201"/>
        <v>57.52</v>
      </c>
      <c r="Q3254" t="s">
        <v>8316</v>
      </c>
      <c r="R3254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1">
        <v>20000</v>
      </c>
      <c r="E3255" s="11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11">
        <f t="shared" si="201"/>
        <v>177.08695652173913</v>
      </c>
      <c r="Q3255" t="s">
        <v>8316</v>
      </c>
      <c r="R3255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1">
        <v>13000</v>
      </c>
      <c r="E3256" s="11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11">
        <f t="shared" si="201"/>
        <v>70.771505376344081</v>
      </c>
      <c r="Q3256" t="s">
        <v>8316</v>
      </c>
      <c r="R3256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1">
        <v>300</v>
      </c>
      <c r="E3257" s="11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11">
        <f t="shared" si="201"/>
        <v>29.166666666666668</v>
      </c>
      <c r="Q3257" t="s">
        <v>8316</v>
      </c>
      <c r="R3257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1">
        <v>10000</v>
      </c>
      <c r="E3258" s="11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11">
        <f t="shared" si="201"/>
        <v>72.76136363636364</v>
      </c>
      <c r="Q3258" t="s">
        <v>8316</v>
      </c>
      <c r="R325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1">
        <v>2000</v>
      </c>
      <c r="E3259" s="11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11">
        <f t="shared" si="201"/>
        <v>51.853414634146333</v>
      </c>
      <c r="Q3259" t="s">
        <v>8316</v>
      </c>
      <c r="R3259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1">
        <v>7000</v>
      </c>
      <c r="E3260" s="11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11">
        <f t="shared" si="201"/>
        <v>98.2</v>
      </c>
      <c r="Q3260" t="s">
        <v>8316</v>
      </c>
      <c r="R3260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1">
        <v>23000</v>
      </c>
      <c r="E3261" s="1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11">
        <f t="shared" si="201"/>
        <v>251.7381443298969</v>
      </c>
      <c r="Q3261" t="s">
        <v>8316</v>
      </c>
      <c r="R3261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1">
        <v>5000</v>
      </c>
      <c r="E3262" s="11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11">
        <f t="shared" si="201"/>
        <v>74.821917808219183</v>
      </c>
      <c r="Q3262" t="s">
        <v>8316</v>
      </c>
      <c r="R326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1">
        <v>3300</v>
      </c>
      <c r="E3263" s="11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11">
        <f t="shared" si="201"/>
        <v>67.65306122448979</v>
      </c>
      <c r="Q3263" t="s">
        <v>8316</v>
      </c>
      <c r="R3263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1">
        <v>12200</v>
      </c>
      <c r="E3264" s="11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11">
        <f t="shared" si="201"/>
        <v>93.81343283582089</v>
      </c>
      <c r="Q3264" t="s">
        <v>8316</v>
      </c>
      <c r="R3264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1">
        <v>2500</v>
      </c>
      <c r="E3265" s="11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11">
        <f t="shared" si="201"/>
        <v>41.237647058823526</v>
      </c>
      <c r="Q3265" t="s">
        <v>8316</v>
      </c>
      <c r="R3265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1">
        <v>2500</v>
      </c>
      <c r="E3266" s="11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11">
        <f t="shared" si="201"/>
        <v>52.551020408163268</v>
      </c>
      <c r="Q3266" t="s">
        <v>8316</v>
      </c>
      <c r="R3266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1">
        <v>2700</v>
      </c>
      <c r="E3267" s="11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11">
        <f t="shared" ref="P3267:P3330" si="205">IFERROR(E3267/L3267,0)</f>
        <v>70.285714285714292</v>
      </c>
      <c r="Q3267" t="s">
        <v>8316</v>
      </c>
      <c r="R3267" t="s">
        <v>8317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1">
        <v>6000</v>
      </c>
      <c r="E3268" s="11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11">
        <f t="shared" si="205"/>
        <v>48.325153374233132</v>
      </c>
      <c r="Q3268" t="s">
        <v>8316</v>
      </c>
      <c r="R326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1">
        <v>15000</v>
      </c>
      <c r="E3269" s="11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11">
        <f t="shared" si="205"/>
        <v>53.177083333333336</v>
      </c>
      <c r="Q3269" t="s">
        <v>8316</v>
      </c>
      <c r="R3269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1">
        <v>2000</v>
      </c>
      <c r="E3270" s="11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11">
        <f t="shared" si="205"/>
        <v>60.952380952380949</v>
      </c>
      <c r="Q3270" t="s">
        <v>8316</v>
      </c>
      <c r="R3270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1">
        <v>8000</v>
      </c>
      <c r="E3271" s="1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11">
        <f t="shared" si="205"/>
        <v>116</v>
      </c>
      <c r="Q3271" t="s">
        <v>8316</v>
      </c>
      <c r="R3271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1">
        <v>1800</v>
      </c>
      <c r="E3272" s="11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11">
        <f t="shared" si="205"/>
        <v>61</v>
      </c>
      <c r="Q3272" t="s">
        <v>8316</v>
      </c>
      <c r="R327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1">
        <v>1500</v>
      </c>
      <c r="E3273" s="11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11">
        <f t="shared" si="205"/>
        <v>38.235294117647058</v>
      </c>
      <c r="Q3273" t="s">
        <v>8316</v>
      </c>
      <c r="R3273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1">
        <v>10000</v>
      </c>
      <c r="E3274" s="11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11">
        <f t="shared" si="205"/>
        <v>106.50344827586207</v>
      </c>
      <c r="Q3274" t="s">
        <v>8316</v>
      </c>
      <c r="R3274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1">
        <v>4000</v>
      </c>
      <c r="E3275" s="11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11">
        <f t="shared" si="205"/>
        <v>204.57142857142858</v>
      </c>
      <c r="Q3275" t="s">
        <v>8316</v>
      </c>
      <c r="R3275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1">
        <v>15500</v>
      </c>
      <c r="E3276" s="11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11">
        <f t="shared" si="205"/>
        <v>54.912587412587413</v>
      </c>
      <c r="Q3276" t="s">
        <v>8316</v>
      </c>
      <c r="R3276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1">
        <v>1800</v>
      </c>
      <c r="E3277" s="11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11">
        <f t="shared" si="205"/>
        <v>150.41666666666666</v>
      </c>
      <c r="Q3277" t="s">
        <v>8316</v>
      </c>
      <c r="R3277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1">
        <v>4500</v>
      </c>
      <c r="E3278" s="11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11">
        <f t="shared" si="205"/>
        <v>52.58</v>
      </c>
      <c r="Q3278" t="s">
        <v>8316</v>
      </c>
      <c r="R327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1">
        <v>5000</v>
      </c>
      <c r="E3279" s="11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11">
        <f t="shared" si="205"/>
        <v>54.3</v>
      </c>
      <c r="Q3279" t="s">
        <v>8316</v>
      </c>
      <c r="R3279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1">
        <v>2500</v>
      </c>
      <c r="E3280" s="11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11">
        <f t="shared" si="205"/>
        <v>76.029411764705884</v>
      </c>
      <c r="Q3280" t="s">
        <v>8316</v>
      </c>
      <c r="R3280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1">
        <v>5800</v>
      </c>
      <c r="E3281" s="1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11">
        <f t="shared" si="205"/>
        <v>105.2063492063492</v>
      </c>
      <c r="Q3281" t="s">
        <v>8316</v>
      </c>
      <c r="R3281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1">
        <v>2000</v>
      </c>
      <c r="E3282" s="11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11">
        <f t="shared" si="205"/>
        <v>68.666666666666671</v>
      </c>
      <c r="Q3282" t="s">
        <v>8316</v>
      </c>
      <c r="R328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1">
        <v>5000</v>
      </c>
      <c r="E3283" s="11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11">
        <f t="shared" si="205"/>
        <v>129.36170212765958</v>
      </c>
      <c r="Q3283" t="s">
        <v>8316</v>
      </c>
      <c r="R3283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1">
        <v>31000</v>
      </c>
      <c r="E3284" s="11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11">
        <f t="shared" si="205"/>
        <v>134.26371308016877</v>
      </c>
      <c r="Q3284" t="s">
        <v>8316</v>
      </c>
      <c r="R3284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1">
        <v>800</v>
      </c>
      <c r="E3285" s="11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11">
        <f t="shared" si="205"/>
        <v>17.829787234042552</v>
      </c>
      <c r="Q3285" t="s">
        <v>8316</v>
      </c>
      <c r="R3285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1">
        <v>3000</v>
      </c>
      <c r="E3286" s="11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11">
        <f t="shared" si="205"/>
        <v>203.2</v>
      </c>
      <c r="Q3286" t="s">
        <v>8316</v>
      </c>
      <c r="R3286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1">
        <v>4999</v>
      </c>
      <c r="E3287" s="11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11">
        <f t="shared" si="205"/>
        <v>69.18518518518519</v>
      </c>
      <c r="Q3287" t="s">
        <v>8316</v>
      </c>
      <c r="R3287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1">
        <v>15000</v>
      </c>
      <c r="E3288" s="11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11">
        <f t="shared" si="205"/>
        <v>125.12295081967213</v>
      </c>
      <c r="Q3288" t="s">
        <v>8316</v>
      </c>
      <c r="R328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1">
        <v>2500</v>
      </c>
      <c r="E3289" s="11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11">
        <f t="shared" si="205"/>
        <v>73.529411764705884</v>
      </c>
      <c r="Q3289" t="s">
        <v>8316</v>
      </c>
      <c r="R3289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1">
        <v>10000</v>
      </c>
      <c r="E3290" s="11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11">
        <f t="shared" si="205"/>
        <v>48.437149758454105</v>
      </c>
      <c r="Q3290" t="s">
        <v>8316</v>
      </c>
      <c r="R3290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1">
        <v>500</v>
      </c>
      <c r="E3291" s="1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11">
        <f t="shared" si="205"/>
        <v>26.608400000000003</v>
      </c>
      <c r="Q3291" t="s">
        <v>8316</v>
      </c>
      <c r="R3291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1">
        <v>2000</v>
      </c>
      <c r="E3292" s="11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11">
        <f t="shared" si="205"/>
        <v>33.666666666666664</v>
      </c>
      <c r="Q3292" t="s">
        <v>8316</v>
      </c>
      <c r="R329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1">
        <v>500</v>
      </c>
      <c r="E3293" s="11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11">
        <f t="shared" si="205"/>
        <v>40.714285714285715</v>
      </c>
      <c r="Q3293" t="s">
        <v>8316</v>
      </c>
      <c r="R3293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1">
        <v>101</v>
      </c>
      <c r="E3294" s="11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11">
        <f t="shared" si="205"/>
        <v>19.266666666666666</v>
      </c>
      <c r="Q3294" t="s">
        <v>8316</v>
      </c>
      <c r="R3294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1">
        <v>4500</v>
      </c>
      <c r="E3295" s="11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11">
        <f t="shared" si="205"/>
        <v>84.285714285714292</v>
      </c>
      <c r="Q3295" t="s">
        <v>8316</v>
      </c>
      <c r="R3295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1">
        <v>600</v>
      </c>
      <c r="E3296" s="11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11">
        <f t="shared" si="205"/>
        <v>29.583333333333332</v>
      </c>
      <c r="Q3296" t="s">
        <v>8316</v>
      </c>
      <c r="R3296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1">
        <v>700</v>
      </c>
      <c r="E3297" s="11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11">
        <f t="shared" si="205"/>
        <v>26.667037037037037</v>
      </c>
      <c r="Q3297" t="s">
        <v>8316</v>
      </c>
      <c r="R3297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1">
        <v>1500</v>
      </c>
      <c r="E3298" s="11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11">
        <f t="shared" si="205"/>
        <v>45.978723404255319</v>
      </c>
      <c r="Q3298" t="s">
        <v>8316</v>
      </c>
      <c r="R329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1">
        <v>5500</v>
      </c>
      <c r="E3299" s="11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11">
        <f t="shared" si="205"/>
        <v>125.09090909090909</v>
      </c>
      <c r="Q3299" t="s">
        <v>8316</v>
      </c>
      <c r="R3299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1">
        <v>10000</v>
      </c>
      <c r="E3300" s="11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11">
        <f t="shared" si="205"/>
        <v>141.29166666666666</v>
      </c>
      <c r="Q3300" t="s">
        <v>8316</v>
      </c>
      <c r="R3300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1">
        <v>3000</v>
      </c>
      <c r="E3301" s="1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11">
        <f t="shared" si="205"/>
        <v>55.333333333333336</v>
      </c>
      <c r="Q3301" t="s">
        <v>8316</v>
      </c>
      <c r="R3301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1">
        <v>3000</v>
      </c>
      <c r="E3302" s="11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11">
        <f t="shared" si="205"/>
        <v>46.420454545454547</v>
      </c>
      <c r="Q3302" t="s">
        <v>8316</v>
      </c>
      <c r="R330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1">
        <v>3000</v>
      </c>
      <c r="E3303" s="11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11">
        <f t="shared" si="205"/>
        <v>57.2</v>
      </c>
      <c r="Q3303" t="s">
        <v>8316</v>
      </c>
      <c r="R3303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1">
        <v>8400</v>
      </c>
      <c r="E3304" s="11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11">
        <f t="shared" si="205"/>
        <v>173.7</v>
      </c>
      <c r="Q3304" t="s">
        <v>8316</v>
      </c>
      <c r="R3304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1">
        <v>1800</v>
      </c>
      <c r="E3305" s="11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11">
        <f t="shared" si="205"/>
        <v>59.6</v>
      </c>
      <c r="Q3305" t="s">
        <v>8316</v>
      </c>
      <c r="R3305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1">
        <v>15000</v>
      </c>
      <c r="E3306" s="11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11">
        <f t="shared" si="205"/>
        <v>89.585714285714289</v>
      </c>
      <c r="Q3306" t="s">
        <v>8316</v>
      </c>
      <c r="R3306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1">
        <v>4000</v>
      </c>
      <c r="E3307" s="11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11">
        <f t="shared" si="205"/>
        <v>204.05</v>
      </c>
      <c r="Q3307" t="s">
        <v>8316</v>
      </c>
      <c r="R3307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1">
        <v>1500</v>
      </c>
      <c r="E3308" s="11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11">
        <f t="shared" si="205"/>
        <v>48.703703703703702</v>
      </c>
      <c r="Q3308" t="s">
        <v>8316</v>
      </c>
      <c r="R330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1">
        <v>1000</v>
      </c>
      <c r="E3309" s="11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11">
        <f t="shared" si="205"/>
        <v>53.339999999999996</v>
      </c>
      <c r="Q3309" t="s">
        <v>8316</v>
      </c>
      <c r="R3309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1">
        <v>3500</v>
      </c>
      <c r="E3310" s="11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11">
        <f t="shared" si="205"/>
        <v>75.087719298245617</v>
      </c>
      <c r="Q3310" t="s">
        <v>8316</v>
      </c>
      <c r="R3310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1">
        <v>350</v>
      </c>
      <c r="E3311" s="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11">
        <f t="shared" si="205"/>
        <v>18</v>
      </c>
      <c r="Q3311" t="s">
        <v>8316</v>
      </c>
      <c r="R3311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1">
        <v>6500</v>
      </c>
      <c r="E3312" s="11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11">
        <f t="shared" si="205"/>
        <v>209.83870967741936</v>
      </c>
      <c r="Q3312" t="s">
        <v>8316</v>
      </c>
      <c r="R331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1">
        <v>2500</v>
      </c>
      <c r="E3313" s="11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11">
        <f t="shared" si="205"/>
        <v>61.022222222222226</v>
      </c>
      <c r="Q3313" t="s">
        <v>8316</v>
      </c>
      <c r="R3313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1">
        <v>2500</v>
      </c>
      <c r="E3314" s="11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11">
        <f t="shared" si="205"/>
        <v>61</v>
      </c>
      <c r="Q3314" t="s">
        <v>8316</v>
      </c>
      <c r="R3314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1">
        <v>2000</v>
      </c>
      <c r="E3315" s="11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11">
        <f t="shared" si="205"/>
        <v>80.034482758620683</v>
      </c>
      <c r="Q3315" t="s">
        <v>8316</v>
      </c>
      <c r="R3315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1">
        <v>800</v>
      </c>
      <c r="E3316" s="11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11">
        <f t="shared" si="205"/>
        <v>29.068965517241381</v>
      </c>
      <c r="Q3316" t="s">
        <v>8316</v>
      </c>
      <c r="R3316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1">
        <v>4000</v>
      </c>
      <c r="E3317" s="11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11">
        <f t="shared" si="205"/>
        <v>49.438202247191015</v>
      </c>
      <c r="Q3317" t="s">
        <v>8316</v>
      </c>
      <c r="R3317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1">
        <v>11737</v>
      </c>
      <c r="E3318" s="11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11">
        <f t="shared" si="205"/>
        <v>93.977440000000001</v>
      </c>
      <c r="Q3318" t="s">
        <v>8316</v>
      </c>
      <c r="R331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1">
        <v>1050</v>
      </c>
      <c r="E3319" s="11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11">
        <f t="shared" si="205"/>
        <v>61.944444444444443</v>
      </c>
      <c r="Q3319" t="s">
        <v>8316</v>
      </c>
      <c r="R3319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1">
        <v>2000</v>
      </c>
      <c r="E3320" s="11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11">
        <f t="shared" si="205"/>
        <v>78.5</v>
      </c>
      <c r="Q3320" t="s">
        <v>8316</v>
      </c>
      <c r="R3320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1">
        <v>500</v>
      </c>
      <c r="E3321" s="1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11">
        <f t="shared" si="205"/>
        <v>33.75</v>
      </c>
      <c r="Q3321" t="s">
        <v>8316</v>
      </c>
      <c r="R3321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1">
        <v>2500</v>
      </c>
      <c r="E3322" s="11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11">
        <f t="shared" si="205"/>
        <v>66.44736842105263</v>
      </c>
      <c r="Q3322" t="s">
        <v>8316</v>
      </c>
      <c r="R332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1">
        <v>500</v>
      </c>
      <c r="E3323" s="11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11">
        <f t="shared" si="205"/>
        <v>35.799999999999997</v>
      </c>
      <c r="Q3323" t="s">
        <v>8316</v>
      </c>
      <c r="R3323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1">
        <v>3300</v>
      </c>
      <c r="E3324" s="11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11">
        <f t="shared" si="205"/>
        <v>145.65217391304347</v>
      </c>
      <c r="Q3324" t="s">
        <v>8316</v>
      </c>
      <c r="R3324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1">
        <v>1000</v>
      </c>
      <c r="E3325" s="11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11">
        <f t="shared" si="205"/>
        <v>25.693877551020407</v>
      </c>
      <c r="Q3325" t="s">
        <v>8316</v>
      </c>
      <c r="R3325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1">
        <v>1500</v>
      </c>
      <c r="E3326" s="11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11">
        <f t="shared" si="205"/>
        <v>152.5</v>
      </c>
      <c r="Q3326" t="s">
        <v>8316</v>
      </c>
      <c r="R3326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1">
        <v>400</v>
      </c>
      <c r="E3327" s="11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11">
        <f t="shared" si="205"/>
        <v>30</v>
      </c>
      <c r="Q3327" t="s">
        <v>8316</v>
      </c>
      <c r="R3327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1">
        <v>8000</v>
      </c>
      <c r="E3328" s="11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11">
        <f t="shared" si="205"/>
        <v>142.28070175438597</v>
      </c>
      <c r="Q3328" t="s">
        <v>8316</v>
      </c>
      <c r="R332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1">
        <v>800</v>
      </c>
      <c r="E3329" s="11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11">
        <f t="shared" si="205"/>
        <v>24.545454545454547</v>
      </c>
      <c r="Q3329" t="s">
        <v>8316</v>
      </c>
      <c r="R3329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1">
        <v>1800</v>
      </c>
      <c r="E3330" s="11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11">
        <f t="shared" si="205"/>
        <v>292.77777777777777</v>
      </c>
      <c r="Q3330" t="s">
        <v>8316</v>
      </c>
      <c r="R3330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1">
        <v>1000</v>
      </c>
      <c r="E3331" s="1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11">
        <f t="shared" ref="P3331:P3394" si="209">IFERROR(E3331/L3331,0)</f>
        <v>44.92307692307692</v>
      </c>
      <c r="Q3331" t="s">
        <v>8316</v>
      </c>
      <c r="R3331" t="s">
        <v>8317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1">
        <v>1500</v>
      </c>
      <c r="E3332" s="11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11">
        <f t="shared" si="209"/>
        <v>23.10144927536232</v>
      </c>
      <c r="Q3332" t="s">
        <v>8316</v>
      </c>
      <c r="R333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1">
        <v>5000</v>
      </c>
      <c r="E3333" s="11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11">
        <f t="shared" si="209"/>
        <v>80.400000000000006</v>
      </c>
      <c r="Q3333" t="s">
        <v>8316</v>
      </c>
      <c r="R3333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1">
        <v>6000</v>
      </c>
      <c r="E3334" s="11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11">
        <f t="shared" si="209"/>
        <v>72.289156626506028</v>
      </c>
      <c r="Q3334" t="s">
        <v>8316</v>
      </c>
      <c r="R3334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1">
        <v>3500</v>
      </c>
      <c r="E3335" s="11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11">
        <f t="shared" si="209"/>
        <v>32.972972972972975</v>
      </c>
      <c r="Q3335" t="s">
        <v>8316</v>
      </c>
      <c r="R3335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1">
        <v>3871</v>
      </c>
      <c r="E3336" s="11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11">
        <f t="shared" si="209"/>
        <v>116.65217391304348</v>
      </c>
      <c r="Q3336" t="s">
        <v>8316</v>
      </c>
      <c r="R3336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1">
        <v>5000</v>
      </c>
      <c r="E3337" s="11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11">
        <f t="shared" si="209"/>
        <v>79.61904761904762</v>
      </c>
      <c r="Q3337" t="s">
        <v>8316</v>
      </c>
      <c r="R3337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1">
        <v>250</v>
      </c>
      <c r="E3338" s="11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11">
        <f t="shared" si="209"/>
        <v>27.777777777777779</v>
      </c>
      <c r="Q3338" t="s">
        <v>8316</v>
      </c>
      <c r="R333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1">
        <v>2500</v>
      </c>
      <c r="E3339" s="11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11">
        <f t="shared" si="209"/>
        <v>81.029411764705884</v>
      </c>
      <c r="Q3339" t="s">
        <v>8316</v>
      </c>
      <c r="R3339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1">
        <v>15000</v>
      </c>
      <c r="E3340" s="11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11">
        <f t="shared" si="209"/>
        <v>136.84821428571428</v>
      </c>
      <c r="Q3340" t="s">
        <v>8316</v>
      </c>
      <c r="R3340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1">
        <v>8000</v>
      </c>
      <c r="E3341" s="1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11">
        <f t="shared" si="209"/>
        <v>177.61702127659575</v>
      </c>
      <c r="Q3341" t="s">
        <v>8316</v>
      </c>
      <c r="R3341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1">
        <v>3000</v>
      </c>
      <c r="E3342" s="11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11">
        <f t="shared" si="209"/>
        <v>109.07894736842105</v>
      </c>
      <c r="Q3342" t="s">
        <v>8316</v>
      </c>
      <c r="R334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1">
        <v>3350</v>
      </c>
      <c r="E3343" s="11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11">
        <f t="shared" si="209"/>
        <v>119.64285714285714</v>
      </c>
      <c r="Q3343" t="s">
        <v>8316</v>
      </c>
      <c r="R3343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1">
        <v>6000</v>
      </c>
      <c r="E3344" s="11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11">
        <f t="shared" si="209"/>
        <v>78.205128205128204</v>
      </c>
      <c r="Q3344" t="s">
        <v>8316</v>
      </c>
      <c r="R3344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1">
        <v>700</v>
      </c>
      <c r="E3345" s="11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11">
        <f t="shared" si="209"/>
        <v>52.173913043478258</v>
      </c>
      <c r="Q3345" t="s">
        <v>8316</v>
      </c>
      <c r="R3345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1">
        <v>4500</v>
      </c>
      <c r="E3346" s="11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11">
        <f t="shared" si="209"/>
        <v>114.125</v>
      </c>
      <c r="Q3346" t="s">
        <v>8316</v>
      </c>
      <c r="R3346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1">
        <v>500</v>
      </c>
      <c r="E3347" s="11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11">
        <f t="shared" si="209"/>
        <v>50</v>
      </c>
      <c r="Q3347" t="s">
        <v>8316</v>
      </c>
      <c r="R3347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1">
        <v>1500</v>
      </c>
      <c r="E3348" s="11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11">
        <f t="shared" si="209"/>
        <v>91.666666666666671</v>
      </c>
      <c r="Q3348" t="s">
        <v>8316</v>
      </c>
      <c r="R334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1">
        <v>2000</v>
      </c>
      <c r="E3349" s="11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11">
        <f t="shared" si="209"/>
        <v>108.59090909090909</v>
      </c>
      <c r="Q3349" t="s">
        <v>8316</v>
      </c>
      <c r="R3349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1">
        <v>5500</v>
      </c>
      <c r="E3350" s="11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11">
        <f t="shared" si="209"/>
        <v>69.822784810126578</v>
      </c>
      <c r="Q3350" t="s">
        <v>8316</v>
      </c>
      <c r="R3350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1">
        <v>1000</v>
      </c>
      <c r="E3351" s="1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11">
        <f t="shared" si="209"/>
        <v>109.57142857142857</v>
      </c>
      <c r="Q3351" t="s">
        <v>8316</v>
      </c>
      <c r="R3351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1">
        <v>3500</v>
      </c>
      <c r="E3352" s="11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11">
        <f t="shared" si="209"/>
        <v>71.666666666666671</v>
      </c>
      <c r="Q3352" t="s">
        <v>8316</v>
      </c>
      <c r="R335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1">
        <v>5000</v>
      </c>
      <c r="E3353" s="11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11">
        <f t="shared" si="209"/>
        <v>93.611111111111114</v>
      </c>
      <c r="Q3353" t="s">
        <v>8316</v>
      </c>
      <c r="R3353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1">
        <v>5000</v>
      </c>
      <c r="E3354" s="11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11">
        <f t="shared" si="209"/>
        <v>76.8</v>
      </c>
      <c r="Q3354" t="s">
        <v>8316</v>
      </c>
      <c r="R3354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1">
        <v>500</v>
      </c>
      <c r="E3355" s="11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11">
        <f t="shared" si="209"/>
        <v>35.795454545454547</v>
      </c>
      <c r="Q3355" t="s">
        <v>8316</v>
      </c>
      <c r="R3355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1">
        <v>3000</v>
      </c>
      <c r="E3356" s="11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11">
        <f t="shared" si="209"/>
        <v>55.6</v>
      </c>
      <c r="Q3356" t="s">
        <v>8316</v>
      </c>
      <c r="R3356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1">
        <v>1750</v>
      </c>
      <c r="E3357" s="11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11">
        <f t="shared" si="209"/>
        <v>147.33333333333334</v>
      </c>
      <c r="Q3357" t="s">
        <v>8316</v>
      </c>
      <c r="R3357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1">
        <v>1500</v>
      </c>
      <c r="E3358" s="11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11">
        <f t="shared" si="209"/>
        <v>56.333333333333336</v>
      </c>
      <c r="Q3358" t="s">
        <v>8316</v>
      </c>
      <c r="R335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1">
        <v>2000</v>
      </c>
      <c r="E3359" s="11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11">
        <f t="shared" si="209"/>
        <v>96.19047619047619</v>
      </c>
      <c r="Q3359" t="s">
        <v>8316</v>
      </c>
      <c r="R3359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1">
        <v>10000</v>
      </c>
      <c r="E3360" s="11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11">
        <f t="shared" si="209"/>
        <v>63.574074074074076</v>
      </c>
      <c r="Q3360" t="s">
        <v>8316</v>
      </c>
      <c r="R3360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1">
        <v>4000</v>
      </c>
      <c r="E3361" s="1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11">
        <f t="shared" si="209"/>
        <v>184.78260869565219</v>
      </c>
      <c r="Q3361" t="s">
        <v>8316</v>
      </c>
      <c r="R3361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1">
        <v>9000</v>
      </c>
      <c r="E3362" s="11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11">
        <f t="shared" si="209"/>
        <v>126.72222222222223</v>
      </c>
      <c r="Q3362" t="s">
        <v>8316</v>
      </c>
      <c r="R336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1">
        <v>5000</v>
      </c>
      <c r="E3363" s="11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11">
        <f t="shared" si="209"/>
        <v>83.42647058823529</v>
      </c>
      <c r="Q3363" t="s">
        <v>8316</v>
      </c>
      <c r="R3363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1">
        <v>500</v>
      </c>
      <c r="E3364" s="11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11">
        <f t="shared" si="209"/>
        <v>54.5</v>
      </c>
      <c r="Q3364" t="s">
        <v>8316</v>
      </c>
      <c r="R3364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1">
        <v>7750</v>
      </c>
      <c r="E3365" s="11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11">
        <f t="shared" si="209"/>
        <v>302.30769230769232</v>
      </c>
      <c r="Q3365" t="s">
        <v>8316</v>
      </c>
      <c r="R3365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1">
        <v>3000</v>
      </c>
      <c r="E3366" s="11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11">
        <f t="shared" si="209"/>
        <v>44.138888888888886</v>
      </c>
      <c r="Q3366" t="s">
        <v>8316</v>
      </c>
      <c r="R3366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1">
        <v>2500</v>
      </c>
      <c r="E3367" s="11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11">
        <f t="shared" si="209"/>
        <v>866.66666666666663</v>
      </c>
      <c r="Q3367" t="s">
        <v>8316</v>
      </c>
      <c r="R3367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1">
        <v>500</v>
      </c>
      <c r="E3368" s="11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11">
        <f t="shared" si="209"/>
        <v>61.388888888888886</v>
      </c>
      <c r="Q3368" t="s">
        <v>8316</v>
      </c>
      <c r="R336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1">
        <v>750</v>
      </c>
      <c r="E3369" s="11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11">
        <f t="shared" si="209"/>
        <v>29.666666666666668</v>
      </c>
      <c r="Q3369" t="s">
        <v>8316</v>
      </c>
      <c r="R3369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1">
        <v>1000</v>
      </c>
      <c r="E3370" s="11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11">
        <f t="shared" si="209"/>
        <v>45.478260869565219</v>
      </c>
      <c r="Q3370" t="s">
        <v>8316</v>
      </c>
      <c r="R3370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1">
        <v>5000</v>
      </c>
      <c r="E3371" s="1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11">
        <f t="shared" si="209"/>
        <v>96.203703703703709</v>
      </c>
      <c r="Q3371" t="s">
        <v>8316</v>
      </c>
      <c r="R3371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1">
        <v>1500</v>
      </c>
      <c r="E3372" s="11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11">
        <f t="shared" si="209"/>
        <v>67.92307692307692</v>
      </c>
      <c r="Q3372" t="s">
        <v>8316</v>
      </c>
      <c r="R337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1">
        <v>200</v>
      </c>
      <c r="E3373" s="11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11">
        <f t="shared" si="209"/>
        <v>30.777777777777779</v>
      </c>
      <c r="Q3373" t="s">
        <v>8316</v>
      </c>
      <c r="R3373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1">
        <v>1000</v>
      </c>
      <c r="E3374" s="11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11">
        <f t="shared" si="209"/>
        <v>38.333333333333336</v>
      </c>
      <c r="Q3374" t="s">
        <v>8316</v>
      </c>
      <c r="R3374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1">
        <v>2000</v>
      </c>
      <c r="E3375" s="11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11">
        <f t="shared" si="209"/>
        <v>66.833333333333329</v>
      </c>
      <c r="Q3375" t="s">
        <v>8316</v>
      </c>
      <c r="R3375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1">
        <v>3500</v>
      </c>
      <c r="E3376" s="11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11">
        <f t="shared" si="209"/>
        <v>71.730769230769226</v>
      </c>
      <c r="Q3376" t="s">
        <v>8316</v>
      </c>
      <c r="R3376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1">
        <v>3000</v>
      </c>
      <c r="E3377" s="11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11">
        <f t="shared" si="209"/>
        <v>176.47058823529412</v>
      </c>
      <c r="Q3377" t="s">
        <v>8316</v>
      </c>
      <c r="R3377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1">
        <v>8000</v>
      </c>
      <c r="E3378" s="11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11">
        <f t="shared" si="209"/>
        <v>421.10526315789474</v>
      </c>
      <c r="Q3378" t="s">
        <v>8316</v>
      </c>
      <c r="R337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1">
        <v>8000</v>
      </c>
      <c r="E3379" s="11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11">
        <f t="shared" si="209"/>
        <v>104.98701298701299</v>
      </c>
      <c r="Q3379" t="s">
        <v>8316</v>
      </c>
      <c r="R3379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1">
        <v>550</v>
      </c>
      <c r="E3380" s="11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11">
        <f t="shared" si="209"/>
        <v>28.19047619047619</v>
      </c>
      <c r="Q3380" t="s">
        <v>8316</v>
      </c>
      <c r="R3380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1">
        <v>2000</v>
      </c>
      <c r="E3381" s="1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11">
        <f t="shared" si="209"/>
        <v>54.55263157894737</v>
      </c>
      <c r="Q3381" t="s">
        <v>8316</v>
      </c>
      <c r="R3381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1">
        <v>3000</v>
      </c>
      <c r="E3382" s="11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11">
        <f t="shared" si="209"/>
        <v>111.89285714285714</v>
      </c>
      <c r="Q3382" t="s">
        <v>8316</v>
      </c>
      <c r="R338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1">
        <v>4000</v>
      </c>
      <c r="E3383" s="11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11">
        <f t="shared" si="209"/>
        <v>85.208333333333329</v>
      </c>
      <c r="Q3383" t="s">
        <v>8316</v>
      </c>
      <c r="R3383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1">
        <v>3500</v>
      </c>
      <c r="E3384" s="11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11">
        <f t="shared" si="209"/>
        <v>76.652173913043484</v>
      </c>
      <c r="Q3384" t="s">
        <v>8316</v>
      </c>
      <c r="R3384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1">
        <v>1750</v>
      </c>
      <c r="E3385" s="11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11">
        <f t="shared" si="209"/>
        <v>65.166666666666671</v>
      </c>
      <c r="Q3385" t="s">
        <v>8316</v>
      </c>
      <c r="R3385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1">
        <v>6000</v>
      </c>
      <c r="E3386" s="11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11">
        <f t="shared" si="209"/>
        <v>93.760312499999998</v>
      </c>
      <c r="Q3386" t="s">
        <v>8316</v>
      </c>
      <c r="R3386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1">
        <v>2000</v>
      </c>
      <c r="E3387" s="11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11">
        <f t="shared" si="209"/>
        <v>133.33333333333334</v>
      </c>
      <c r="Q3387" t="s">
        <v>8316</v>
      </c>
      <c r="R3387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1">
        <v>2000</v>
      </c>
      <c r="E3388" s="11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11">
        <f t="shared" si="209"/>
        <v>51.219512195121951</v>
      </c>
      <c r="Q3388" t="s">
        <v>8316</v>
      </c>
      <c r="R338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1">
        <v>3000</v>
      </c>
      <c r="E3389" s="11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11">
        <f t="shared" si="209"/>
        <v>100.17142857142858</v>
      </c>
      <c r="Q3389" t="s">
        <v>8316</v>
      </c>
      <c r="R3389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1">
        <v>1500</v>
      </c>
      <c r="E3390" s="11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11">
        <f t="shared" si="209"/>
        <v>34.6</v>
      </c>
      <c r="Q3390" t="s">
        <v>8316</v>
      </c>
      <c r="R3390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1">
        <v>10000</v>
      </c>
      <c r="E3391" s="1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11">
        <f t="shared" si="209"/>
        <v>184.67741935483872</v>
      </c>
      <c r="Q3391" t="s">
        <v>8316</v>
      </c>
      <c r="R3391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1">
        <v>1500</v>
      </c>
      <c r="E3392" s="11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11">
        <f t="shared" si="209"/>
        <v>69.818181818181813</v>
      </c>
      <c r="Q3392" t="s">
        <v>8316</v>
      </c>
      <c r="R339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1">
        <v>500</v>
      </c>
      <c r="E3393" s="11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11">
        <f t="shared" si="209"/>
        <v>61.944444444444443</v>
      </c>
      <c r="Q3393" t="s">
        <v>8316</v>
      </c>
      <c r="R3393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1">
        <v>500</v>
      </c>
      <c r="E3394" s="11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11">
        <f t="shared" si="209"/>
        <v>41.666666666666664</v>
      </c>
      <c r="Q3394" t="s">
        <v>8316</v>
      </c>
      <c r="R3394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1">
        <v>1500</v>
      </c>
      <c r="E3395" s="11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11">
        <f t="shared" ref="P3395:P3458" si="213">IFERROR(E3395/L3395,0)</f>
        <v>36.06818181818182</v>
      </c>
      <c r="Q3395" t="s">
        <v>8316</v>
      </c>
      <c r="R3395" t="s">
        <v>8317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1">
        <v>550</v>
      </c>
      <c r="E3396" s="11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11">
        <f t="shared" si="213"/>
        <v>29</v>
      </c>
      <c r="Q3396" t="s">
        <v>8316</v>
      </c>
      <c r="R3396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1">
        <v>500</v>
      </c>
      <c r="E3397" s="11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11">
        <f t="shared" si="213"/>
        <v>24.210526315789473</v>
      </c>
      <c r="Q3397" t="s">
        <v>8316</v>
      </c>
      <c r="R3397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1">
        <v>1500</v>
      </c>
      <c r="E3398" s="11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11">
        <f t="shared" si="213"/>
        <v>55.892857142857146</v>
      </c>
      <c r="Q3398" t="s">
        <v>8316</v>
      </c>
      <c r="R339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1">
        <v>250</v>
      </c>
      <c r="E3399" s="11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11">
        <f t="shared" si="213"/>
        <v>11.666666666666666</v>
      </c>
      <c r="Q3399" t="s">
        <v>8316</v>
      </c>
      <c r="R3399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1">
        <v>4000</v>
      </c>
      <c r="E3400" s="11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11">
        <f t="shared" si="213"/>
        <v>68.353846153846149</v>
      </c>
      <c r="Q3400" t="s">
        <v>8316</v>
      </c>
      <c r="R3400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1">
        <v>1200</v>
      </c>
      <c r="E3401" s="1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11">
        <f t="shared" si="213"/>
        <v>27.065217391304348</v>
      </c>
      <c r="Q3401" t="s">
        <v>8316</v>
      </c>
      <c r="R3401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1">
        <v>10000</v>
      </c>
      <c r="E3402" s="11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11">
        <f t="shared" si="213"/>
        <v>118.12941176470588</v>
      </c>
      <c r="Q3402" t="s">
        <v>8316</v>
      </c>
      <c r="R340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1">
        <v>2900</v>
      </c>
      <c r="E3403" s="11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11">
        <f t="shared" si="213"/>
        <v>44.757575757575758</v>
      </c>
      <c r="Q3403" t="s">
        <v>8316</v>
      </c>
      <c r="R3403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1">
        <v>15000</v>
      </c>
      <c r="E3404" s="11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11">
        <f t="shared" si="213"/>
        <v>99.787878787878782</v>
      </c>
      <c r="Q3404" t="s">
        <v>8316</v>
      </c>
      <c r="R3404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1">
        <v>2000</v>
      </c>
      <c r="E3405" s="11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11">
        <f t="shared" si="213"/>
        <v>117.64705882352941</v>
      </c>
      <c r="Q3405" t="s">
        <v>8316</v>
      </c>
      <c r="R3405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1">
        <v>500</v>
      </c>
      <c r="E3406" s="11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11">
        <f t="shared" si="213"/>
        <v>203.33333333333334</v>
      </c>
      <c r="Q3406" t="s">
        <v>8316</v>
      </c>
      <c r="R3406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1">
        <v>350</v>
      </c>
      <c r="E3407" s="11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11">
        <f t="shared" si="213"/>
        <v>28.323529411764707</v>
      </c>
      <c r="Q3407" t="s">
        <v>8316</v>
      </c>
      <c r="R3407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1">
        <v>10000</v>
      </c>
      <c r="E3408" s="11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11">
        <f t="shared" si="213"/>
        <v>110.23076923076923</v>
      </c>
      <c r="Q3408" t="s">
        <v>8316</v>
      </c>
      <c r="R340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1">
        <v>2000</v>
      </c>
      <c r="E3409" s="11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11">
        <f t="shared" si="213"/>
        <v>31.970149253731343</v>
      </c>
      <c r="Q3409" t="s">
        <v>8316</v>
      </c>
      <c r="R3409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1">
        <v>500</v>
      </c>
      <c r="E3410" s="11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11">
        <f t="shared" si="213"/>
        <v>58.611111111111114</v>
      </c>
      <c r="Q3410" t="s">
        <v>8316</v>
      </c>
      <c r="R3410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1">
        <v>500</v>
      </c>
      <c r="E3411" s="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11">
        <f t="shared" si="213"/>
        <v>29.428571428571427</v>
      </c>
      <c r="Q3411" t="s">
        <v>8316</v>
      </c>
      <c r="R3411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1">
        <v>3000</v>
      </c>
      <c r="E3412" s="11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11">
        <f t="shared" si="213"/>
        <v>81.375</v>
      </c>
      <c r="Q3412" t="s">
        <v>8316</v>
      </c>
      <c r="R341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1">
        <v>15000</v>
      </c>
      <c r="E3413" s="11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11">
        <f t="shared" si="213"/>
        <v>199.16666666666666</v>
      </c>
      <c r="Q3413" t="s">
        <v>8316</v>
      </c>
      <c r="R3413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1">
        <v>3000</v>
      </c>
      <c r="E3414" s="11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11">
        <f t="shared" si="213"/>
        <v>115.38461538461539</v>
      </c>
      <c r="Q3414" t="s">
        <v>8316</v>
      </c>
      <c r="R3414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1">
        <v>500</v>
      </c>
      <c r="E3415" s="11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11">
        <f t="shared" si="213"/>
        <v>46.428571428571431</v>
      </c>
      <c r="Q3415" t="s">
        <v>8316</v>
      </c>
      <c r="R3415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1">
        <v>3000</v>
      </c>
      <c r="E3416" s="11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11">
        <f t="shared" si="213"/>
        <v>70.568181818181813</v>
      </c>
      <c r="Q3416" t="s">
        <v>8316</v>
      </c>
      <c r="R3416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1">
        <v>200</v>
      </c>
      <c r="E3417" s="11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11">
        <f t="shared" si="213"/>
        <v>22.222222222222221</v>
      </c>
      <c r="Q3417" t="s">
        <v>8316</v>
      </c>
      <c r="R3417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1">
        <v>4000</v>
      </c>
      <c r="E3418" s="11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11">
        <f t="shared" si="213"/>
        <v>159.46666666666667</v>
      </c>
      <c r="Q3418" t="s">
        <v>8316</v>
      </c>
      <c r="R341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1">
        <v>1700</v>
      </c>
      <c r="E3419" s="11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11">
        <f t="shared" si="213"/>
        <v>37.777999999999999</v>
      </c>
      <c r="Q3419" t="s">
        <v>8316</v>
      </c>
      <c r="R3419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1">
        <v>4000</v>
      </c>
      <c r="E3420" s="11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11">
        <f t="shared" si="213"/>
        <v>72.053571428571431</v>
      </c>
      <c r="Q3420" t="s">
        <v>8316</v>
      </c>
      <c r="R3420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1">
        <v>2750</v>
      </c>
      <c r="E3421" s="1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11">
        <f t="shared" si="213"/>
        <v>63.695652173913047</v>
      </c>
      <c r="Q3421" t="s">
        <v>8316</v>
      </c>
      <c r="R3421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1">
        <v>700</v>
      </c>
      <c r="E3422" s="11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11">
        <f t="shared" si="213"/>
        <v>28.411764705882351</v>
      </c>
      <c r="Q3422" t="s">
        <v>8316</v>
      </c>
      <c r="R342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1">
        <v>10000</v>
      </c>
      <c r="E3423" s="11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11">
        <f t="shared" si="213"/>
        <v>103.21428571428571</v>
      </c>
      <c r="Q3423" t="s">
        <v>8316</v>
      </c>
      <c r="R3423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1">
        <v>3000</v>
      </c>
      <c r="E3424" s="11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11">
        <f t="shared" si="213"/>
        <v>71.152173913043484</v>
      </c>
      <c r="Q3424" t="s">
        <v>8316</v>
      </c>
      <c r="R3424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1">
        <v>250</v>
      </c>
      <c r="E3425" s="11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11">
        <f t="shared" si="213"/>
        <v>35</v>
      </c>
      <c r="Q3425" t="s">
        <v>8316</v>
      </c>
      <c r="R3425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1">
        <v>6000</v>
      </c>
      <c r="E3426" s="11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11">
        <f t="shared" si="213"/>
        <v>81.776315789473685</v>
      </c>
      <c r="Q3426" t="s">
        <v>8316</v>
      </c>
      <c r="R3426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1">
        <v>30000</v>
      </c>
      <c r="E3427" s="11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11">
        <f t="shared" si="213"/>
        <v>297.02980769230766</v>
      </c>
      <c r="Q3427" t="s">
        <v>8316</v>
      </c>
      <c r="R3427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1">
        <v>3750</v>
      </c>
      <c r="E3428" s="11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11">
        <f t="shared" si="213"/>
        <v>46.609195402298852</v>
      </c>
      <c r="Q3428" t="s">
        <v>8316</v>
      </c>
      <c r="R342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1">
        <v>1500</v>
      </c>
      <c r="E3429" s="11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11">
        <f t="shared" si="213"/>
        <v>51.724137931034484</v>
      </c>
      <c r="Q3429" t="s">
        <v>8316</v>
      </c>
      <c r="R3429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1">
        <v>2000</v>
      </c>
      <c r="E3430" s="11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11">
        <f t="shared" si="213"/>
        <v>40.294117647058826</v>
      </c>
      <c r="Q3430" t="s">
        <v>8316</v>
      </c>
      <c r="R3430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1">
        <v>150</v>
      </c>
      <c r="E3431" s="1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11">
        <f t="shared" si="213"/>
        <v>16.25</v>
      </c>
      <c r="Q3431" t="s">
        <v>8316</v>
      </c>
      <c r="R3431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1">
        <v>2000</v>
      </c>
      <c r="E3432" s="11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11">
        <f t="shared" si="213"/>
        <v>30.152638888888887</v>
      </c>
      <c r="Q3432" t="s">
        <v>8316</v>
      </c>
      <c r="R343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1">
        <v>2000</v>
      </c>
      <c r="E3433" s="11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11">
        <f t="shared" si="213"/>
        <v>95.238095238095241</v>
      </c>
      <c r="Q3433" t="s">
        <v>8316</v>
      </c>
      <c r="R3433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1">
        <v>2000</v>
      </c>
      <c r="E3434" s="11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11">
        <f t="shared" si="213"/>
        <v>52.214285714285715</v>
      </c>
      <c r="Q3434" t="s">
        <v>8316</v>
      </c>
      <c r="R3434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1">
        <v>9500</v>
      </c>
      <c r="E3435" s="11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11">
        <f t="shared" si="213"/>
        <v>134.1549295774648</v>
      </c>
      <c r="Q3435" t="s">
        <v>8316</v>
      </c>
      <c r="R3435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1">
        <v>10000</v>
      </c>
      <c r="E3436" s="11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11">
        <f t="shared" si="213"/>
        <v>62.827380952380949</v>
      </c>
      <c r="Q3436" t="s">
        <v>8316</v>
      </c>
      <c r="R3436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1">
        <v>1000</v>
      </c>
      <c r="E3437" s="11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11">
        <f t="shared" si="213"/>
        <v>58.94736842105263</v>
      </c>
      <c r="Q3437" t="s">
        <v>8316</v>
      </c>
      <c r="R3437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1">
        <v>5000</v>
      </c>
      <c r="E3438" s="11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11">
        <f t="shared" si="213"/>
        <v>143.1081081081081</v>
      </c>
      <c r="Q3438" t="s">
        <v>8316</v>
      </c>
      <c r="R343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1">
        <v>3000</v>
      </c>
      <c r="E3439" s="11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11">
        <f t="shared" si="213"/>
        <v>84.166666666666671</v>
      </c>
      <c r="Q3439" t="s">
        <v>8316</v>
      </c>
      <c r="R3439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1">
        <v>2500</v>
      </c>
      <c r="E3440" s="11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11">
        <f t="shared" si="213"/>
        <v>186.07142857142858</v>
      </c>
      <c r="Q3440" t="s">
        <v>8316</v>
      </c>
      <c r="R3440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1">
        <v>1200</v>
      </c>
      <c r="E3441" s="1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11">
        <f t="shared" si="213"/>
        <v>89.785555555555561</v>
      </c>
      <c r="Q3441" t="s">
        <v>8316</v>
      </c>
      <c r="R3441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1">
        <v>5000</v>
      </c>
      <c r="E3442" s="11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11">
        <f t="shared" si="213"/>
        <v>64.157560975609755</v>
      </c>
      <c r="Q3442" t="s">
        <v>8316</v>
      </c>
      <c r="R344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1">
        <v>2500</v>
      </c>
      <c r="E3443" s="11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11">
        <f t="shared" si="213"/>
        <v>59.651162790697676</v>
      </c>
      <c r="Q3443" t="s">
        <v>8316</v>
      </c>
      <c r="R3443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1">
        <v>250</v>
      </c>
      <c r="E3444" s="11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11">
        <f t="shared" si="213"/>
        <v>31.25</v>
      </c>
      <c r="Q3444" t="s">
        <v>8316</v>
      </c>
      <c r="R3444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1">
        <v>1000</v>
      </c>
      <c r="E3445" s="11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11">
        <f t="shared" si="213"/>
        <v>41.222222222222221</v>
      </c>
      <c r="Q3445" t="s">
        <v>8316</v>
      </c>
      <c r="R3445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1">
        <v>300</v>
      </c>
      <c r="E3446" s="11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11">
        <f t="shared" si="213"/>
        <v>43.35</v>
      </c>
      <c r="Q3446" t="s">
        <v>8316</v>
      </c>
      <c r="R3446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1">
        <v>2000</v>
      </c>
      <c r="E3447" s="11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11">
        <f t="shared" si="213"/>
        <v>64.516129032258064</v>
      </c>
      <c r="Q3447" t="s">
        <v>8316</v>
      </c>
      <c r="R3447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1">
        <v>1000</v>
      </c>
      <c r="E3448" s="11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11">
        <f t="shared" si="213"/>
        <v>43.28</v>
      </c>
      <c r="Q3448" t="s">
        <v>8316</v>
      </c>
      <c r="R344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1">
        <v>1000</v>
      </c>
      <c r="E3449" s="11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11">
        <f t="shared" si="213"/>
        <v>77</v>
      </c>
      <c r="Q3449" t="s">
        <v>8316</v>
      </c>
      <c r="R3449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1">
        <v>2100</v>
      </c>
      <c r="E3450" s="11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11">
        <f t="shared" si="213"/>
        <v>51.222222222222221</v>
      </c>
      <c r="Q3450" t="s">
        <v>8316</v>
      </c>
      <c r="R3450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1">
        <v>800</v>
      </c>
      <c r="E3451" s="1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11">
        <f t="shared" si="213"/>
        <v>68.25</v>
      </c>
      <c r="Q3451" t="s">
        <v>8316</v>
      </c>
      <c r="R3451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1">
        <v>500</v>
      </c>
      <c r="E3452" s="11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11">
        <f t="shared" si="213"/>
        <v>19.487179487179485</v>
      </c>
      <c r="Q3452" t="s">
        <v>8316</v>
      </c>
      <c r="R345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1">
        <v>650</v>
      </c>
      <c r="E3453" s="11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11">
        <f t="shared" si="213"/>
        <v>41.125</v>
      </c>
      <c r="Q3453" t="s">
        <v>8316</v>
      </c>
      <c r="R3453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1">
        <v>1000</v>
      </c>
      <c r="E3454" s="11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11">
        <f t="shared" si="213"/>
        <v>41.405405405405403</v>
      </c>
      <c r="Q3454" t="s">
        <v>8316</v>
      </c>
      <c r="R3454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1">
        <v>300</v>
      </c>
      <c r="E3455" s="11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11">
        <f t="shared" si="213"/>
        <v>27.5</v>
      </c>
      <c r="Q3455" t="s">
        <v>8316</v>
      </c>
      <c r="R3455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1">
        <v>700</v>
      </c>
      <c r="E3456" s="11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11">
        <f t="shared" si="213"/>
        <v>33.571428571428569</v>
      </c>
      <c r="Q3456" t="s">
        <v>8316</v>
      </c>
      <c r="R3456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1">
        <v>10000</v>
      </c>
      <c r="E3457" s="11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11">
        <f t="shared" si="213"/>
        <v>145.86956521739131</v>
      </c>
      <c r="Q3457" t="s">
        <v>8316</v>
      </c>
      <c r="R3457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1">
        <v>3000</v>
      </c>
      <c r="E3458" s="11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11">
        <f t="shared" si="213"/>
        <v>358.6875</v>
      </c>
      <c r="Q3458" t="s">
        <v>8316</v>
      </c>
      <c r="R3458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1">
        <v>2000</v>
      </c>
      <c r="E3459" s="11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11">
        <f t="shared" ref="P3459:P3522" si="217">IFERROR(E3459/L3459,0)</f>
        <v>50.981818181818184</v>
      </c>
      <c r="Q3459" t="s">
        <v>8316</v>
      </c>
      <c r="R3459" t="s">
        <v>8317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1">
        <v>978</v>
      </c>
      <c r="E3460" s="11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11">
        <f t="shared" si="217"/>
        <v>45.037037037037038</v>
      </c>
      <c r="Q3460" t="s">
        <v>8316</v>
      </c>
      <c r="R3460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1">
        <v>500</v>
      </c>
      <c r="E3461" s="1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11">
        <f t="shared" si="217"/>
        <v>17.527777777777779</v>
      </c>
      <c r="Q3461" t="s">
        <v>8316</v>
      </c>
      <c r="R3461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1">
        <v>500</v>
      </c>
      <c r="E3462" s="11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11">
        <f t="shared" si="217"/>
        <v>50</v>
      </c>
      <c r="Q3462" t="s">
        <v>8316</v>
      </c>
      <c r="R346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1">
        <v>500</v>
      </c>
      <c r="E3463" s="11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11">
        <f t="shared" si="217"/>
        <v>57.916666666666664</v>
      </c>
      <c r="Q3463" t="s">
        <v>8316</v>
      </c>
      <c r="R3463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1">
        <v>250</v>
      </c>
      <c r="E3464" s="11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11">
        <f t="shared" si="217"/>
        <v>29.705882352941178</v>
      </c>
      <c r="Q3464" t="s">
        <v>8316</v>
      </c>
      <c r="R3464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1">
        <v>10000</v>
      </c>
      <c r="E3465" s="11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11">
        <f t="shared" si="217"/>
        <v>90.684210526315795</v>
      </c>
      <c r="Q3465" t="s">
        <v>8316</v>
      </c>
      <c r="R3465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1">
        <v>5000</v>
      </c>
      <c r="E3466" s="11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11">
        <f t="shared" si="217"/>
        <v>55.012688172043013</v>
      </c>
      <c r="Q3466" t="s">
        <v>8316</v>
      </c>
      <c r="R3466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1">
        <v>2000</v>
      </c>
      <c r="E3467" s="11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11">
        <f t="shared" si="217"/>
        <v>57.222222222222221</v>
      </c>
      <c r="Q3467" t="s">
        <v>8316</v>
      </c>
      <c r="R3467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1">
        <v>3500</v>
      </c>
      <c r="E3468" s="11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11">
        <f t="shared" si="217"/>
        <v>72.950819672131146</v>
      </c>
      <c r="Q3468" t="s">
        <v>8316</v>
      </c>
      <c r="R346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1">
        <v>3000</v>
      </c>
      <c r="E3469" s="11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11">
        <f t="shared" si="217"/>
        <v>64.468085106382972</v>
      </c>
      <c r="Q3469" t="s">
        <v>8316</v>
      </c>
      <c r="R3469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1">
        <v>10000</v>
      </c>
      <c r="E3470" s="11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11">
        <f t="shared" si="217"/>
        <v>716.35294117647061</v>
      </c>
      <c r="Q3470" t="s">
        <v>8316</v>
      </c>
      <c r="R3470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1">
        <v>2800</v>
      </c>
      <c r="E3471" s="1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11">
        <f t="shared" si="217"/>
        <v>50.396825396825399</v>
      </c>
      <c r="Q3471" t="s">
        <v>8316</v>
      </c>
      <c r="R3471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1">
        <v>250</v>
      </c>
      <c r="E3472" s="11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11">
        <f t="shared" si="217"/>
        <v>41.666666666666664</v>
      </c>
      <c r="Q3472" t="s">
        <v>8316</v>
      </c>
      <c r="R347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1">
        <v>500</v>
      </c>
      <c r="E3473" s="11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11">
        <f t="shared" si="217"/>
        <v>35.766666666666666</v>
      </c>
      <c r="Q3473" t="s">
        <v>8316</v>
      </c>
      <c r="R3473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1">
        <v>2000</v>
      </c>
      <c r="E3474" s="11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11">
        <f t="shared" si="217"/>
        <v>88.739130434782609</v>
      </c>
      <c r="Q3474" t="s">
        <v>8316</v>
      </c>
      <c r="R3474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1">
        <v>4900</v>
      </c>
      <c r="E3475" s="11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11">
        <f t="shared" si="217"/>
        <v>148.4848484848485</v>
      </c>
      <c r="Q3475" t="s">
        <v>8316</v>
      </c>
      <c r="R3475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1">
        <v>2000</v>
      </c>
      <c r="E3476" s="11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11">
        <f t="shared" si="217"/>
        <v>51.794871794871796</v>
      </c>
      <c r="Q3476" t="s">
        <v>8316</v>
      </c>
      <c r="R3476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1">
        <v>300</v>
      </c>
      <c r="E3477" s="11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11">
        <f t="shared" si="217"/>
        <v>20</v>
      </c>
      <c r="Q3477" t="s">
        <v>8316</v>
      </c>
      <c r="R3477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1">
        <v>300</v>
      </c>
      <c r="E3478" s="11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11">
        <f t="shared" si="217"/>
        <v>52</v>
      </c>
      <c r="Q3478" t="s">
        <v>8316</v>
      </c>
      <c r="R347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1">
        <v>1800</v>
      </c>
      <c r="E3479" s="11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11">
        <f t="shared" si="217"/>
        <v>53.230769230769234</v>
      </c>
      <c r="Q3479" t="s">
        <v>8316</v>
      </c>
      <c r="R3479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1">
        <v>2000</v>
      </c>
      <c r="E3480" s="11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11">
        <f t="shared" si="217"/>
        <v>39.596491228070178</v>
      </c>
      <c r="Q3480" t="s">
        <v>8316</v>
      </c>
      <c r="R3480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1">
        <v>1500</v>
      </c>
      <c r="E3481" s="1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11">
        <f t="shared" si="217"/>
        <v>34.25</v>
      </c>
      <c r="Q3481" t="s">
        <v>8316</v>
      </c>
      <c r="R3481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1">
        <v>1500</v>
      </c>
      <c r="E3482" s="11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11">
        <f t="shared" si="217"/>
        <v>164.61538461538461</v>
      </c>
      <c r="Q3482" t="s">
        <v>8316</v>
      </c>
      <c r="R348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1">
        <v>10000</v>
      </c>
      <c r="E3483" s="11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11">
        <f t="shared" si="217"/>
        <v>125.05263157894737</v>
      </c>
      <c r="Q3483" t="s">
        <v>8316</v>
      </c>
      <c r="R3483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1">
        <v>3000</v>
      </c>
      <c r="E3484" s="11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11">
        <f t="shared" si="217"/>
        <v>51.875</v>
      </c>
      <c r="Q3484" t="s">
        <v>8316</v>
      </c>
      <c r="R3484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1">
        <v>3350</v>
      </c>
      <c r="E3485" s="11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11">
        <f t="shared" si="217"/>
        <v>40.285714285714285</v>
      </c>
      <c r="Q3485" t="s">
        <v>8316</v>
      </c>
      <c r="R3485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1">
        <v>2500</v>
      </c>
      <c r="E3486" s="11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11">
        <f t="shared" si="217"/>
        <v>64.909090909090907</v>
      </c>
      <c r="Q3486" t="s">
        <v>8316</v>
      </c>
      <c r="R3486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1">
        <v>1650</v>
      </c>
      <c r="E3487" s="11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11">
        <f t="shared" si="217"/>
        <v>55.333333333333336</v>
      </c>
      <c r="Q3487" t="s">
        <v>8316</v>
      </c>
      <c r="R3487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1">
        <v>3000</v>
      </c>
      <c r="E3488" s="11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11">
        <f t="shared" si="217"/>
        <v>83.142857142857139</v>
      </c>
      <c r="Q3488" t="s">
        <v>8316</v>
      </c>
      <c r="R348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1">
        <v>2000</v>
      </c>
      <c r="E3489" s="11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11">
        <f t="shared" si="217"/>
        <v>38.712121212121211</v>
      </c>
      <c r="Q3489" t="s">
        <v>8316</v>
      </c>
      <c r="R3489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1">
        <v>3000</v>
      </c>
      <c r="E3490" s="11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11">
        <f t="shared" si="217"/>
        <v>125.37931034482759</v>
      </c>
      <c r="Q3490" t="s">
        <v>8316</v>
      </c>
      <c r="R3490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1">
        <v>5000</v>
      </c>
      <c r="E3491" s="1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11">
        <f t="shared" si="217"/>
        <v>78.263888888888886</v>
      </c>
      <c r="Q3491" t="s">
        <v>8316</v>
      </c>
      <c r="R3491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1">
        <v>1000</v>
      </c>
      <c r="E3492" s="11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11">
        <f t="shared" si="217"/>
        <v>47.222222222222221</v>
      </c>
      <c r="Q3492" t="s">
        <v>8316</v>
      </c>
      <c r="R349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1">
        <v>500</v>
      </c>
      <c r="E3493" s="11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11">
        <f t="shared" si="217"/>
        <v>79.099999999999994</v>
      </c>
      <c r="Q3493" t="s">
        <v>8316</v>
      </c>
      <c r="R3493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1">
        <v>3800</v>
      </c>
      <c r="E3494" s="11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11">
        <f t="shared" si="217"/>
        <v>114.29199999999999</v>
      </c>
      <c r="Q3494" t="s">
        <v>8316</v>
      </c>
      <c r="R3494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1">
        <v>1500</v>
      </c>
      <c r="E3495" s="11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11">
        <f t="shared" si="217"/>
        <v>51.724137931034484</v>
      </c>
      <c r="Q3495" t="s">
        <v>8316</v>
      </c>
      <c r="R3495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1">
        <v>400</v>
      </c>
      <c r="E3496" s="11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11">
        <f t="shared" si="217"/>
        <v>30.76923076923077</v>
      </c>
      <c r="Q3496" t="s">
        <v>8316</v>
      </c>
      <c r="R3496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1">
        <v>5000</v>
      </c>
      <c r="E3497" s="11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11">
        <f t="shared" si="217"/>
        <v>74.208333333333329</v>
      </c>
      <c r="Q3497" t="s">
        <v>8316</v>
      </c>
      <c r="R3497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1">
        <v>3000</v>
      </c>
      <c r="E3498" s="11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11">
        <f t="shared" si="217"/>
        <v>47.846153846153847</v>
      </c>
      <c r="Q3498" t="s">
        <v>8316</v>
      </c>
      <c r="R349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1">
        <v>1551</v>
      </c>
      <c r="E3499" s="11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11">
        <f t="shared" si="217"/>
        <v>34.408163265306122</v>
      </c>
      <c r="Q3499" t="s">
        <v>8316</v>
      </c>
      <c r="R3499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1">
        <v>1650</v>
      </c>
      <c r="E3500" s="11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11">
        <f t="shared" si="217"/>
        <v>40.238095238095241</v>
      </c>
      <c r="Q3500" t="s">
        <v>8316</v>
      </c>
      <c r="R3500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1">
        <v>2000</v>
      </c>
      <c r="E3501" s="1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11">
        <f t="shared" si="217"/>
        <v>60.285714285714285</v>
      </c>
      <c r="Q3501" t="s">
        <v>8316</v>
      </c>
      <c r="R3501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1">
        <v>1000</v>
      </c>
      <c r="E3502" s="11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11">
        <f t="shared" si="217"/>
        <v>25.30952380952381</v>
      </c>
      <c r="Q3502" t="s">
        <v>8316</v>
      </c>
      <c r="R350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1">
        <v>1500</v>
      </c>
      <c r="E3503" s="11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11">
        <f t="shared" si="217"/>
        <v>35.952380952380949</v>
      </c>
      <c r="Q3503" t="s">
        <v>8316</v>
      </c>
      <c r="R3503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1">
        <v>4000</v>
      </c>
      <c r="E3504" s="11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11">
        <f t="shared" si="217"/>
        <v>136</v>
      </c>
      <c r="Q3504" t="s">
        <v>8316</v>
      </c>
      <c r="R3504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1">
        <v>2500</v>
      </c>
      <c r="E3505" s="11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11">
        <f t="shared" si="217"/>
        <v>70.763157894736835</v>
      </c>
      <c r="Q3505" t="s">
        <v>8316</v>
      </c>
      <c r="R3505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1">
        <v>1000</v>
      </c>
      <c r="E3506" s="11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11">
        <f t="shared" si="217"/>
        <v>125</v>
      </c>
      <c r="Q3506" t="s">
        <v>8316</v>
      </c>
      <c r="R3506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1">
        <v>2500</v>
      </c>
      <c r="E3507" s="11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11">
        <f t="shared" si="217"/>
        <v>66.512820512820511</v>
      </c>
      <c r="Q3507" t="s">
        <v>8316</v>
      </c>
      <c r="R3507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1">
        <v>3000</v>
      </c>
      <c r="E3508" s="11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11">
        <f t="shared" si="217"/>
        <v>105</v>
      </c>
      <c r="Q3508" t="s">
        <v>8316</v>
      </c>
      <c r="R350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1">
        <v>10000</v>
      </c>
      <c r="E3509" s="11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11">
        <f t="shared" si="217"/>
        <v>145</v>
      </c>
      <c r="Q3509" t="s">
        <v>8316</v>
      </c>
      <c r="R3509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1">
        <v>100</v>
      </c>
      <c r="E3510" s="11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11">
        <f t="shared" si="217"/>
        <v>12</v>
      </c>
      <c r="Q3510" t="s">
        <v>8316</v>
      </c>
      <c r="R3510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1">
        <v>3000</v>
      </c>
      <c r="E3511" s="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11">
        <f t="shared" si="217"/>
        <v>96.666666666666671</v>
      </c>
      <c r="Q3511" t="s">
        <v>8316</v>
      </c>
      <c r="R3511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1">
        <v>900</v>
      </c>
      <c r="E3512" s="11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11">
        <f t="shared" si="217"/>
        <v>60.333333333333336</v>
      </c>
      <c r="Q3512" t="s">
        <v>8316</v>
      </c>
      <c r="R351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1">
        <v>1500</v>
      </c>
      <c r="E3513" s="11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11">
        <f t="shared" si="217"/>
        <v>79.89473684210526</v>
      </c>
      <c r="Q3513" t="s">
        <v>8316</v>
      </c>
      <c r="R3513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1">
        <v>1000</v>
      </c>
      <c r="E3514" s="11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11">
        <f t="shared" si="217"/>
        <v>58.823529411764703</v>
      </c>
      <c r="Q3514" t="s">
        <v>8316</v>
      </c>
      <c r="R3514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1">
        <v>2800</v>
      </c>
      <c r="E3515" s="11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11">
        <f t="shared" si="217"/>
        <v>75.340909090909093</v>
      </c>
      <c r="Q3515" t="s">
        <v>8316</v>
      </c>
      <c r="R3515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1">
        <v>500</v>
      </c>
      <c r="E3516" s="11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11">
        <f t="shared" si="217"/>
        <v>55</v>
      </c>
      <c r="Q3516" t="s">
        <v>8316</v>
      </c>
      <c r="R3516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1">
        <v>3000</v>
      </c>
      <c r="E3517" s="11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11">
        <f t="shared" si="217"/>
        <v>66.956521739130437</v>
      </c>
      <c r="Q3517" t="s">
        <v>8316</v>
      </c>
      <c r="R3517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1">
        <v>2500</v>
      </c>
      <c r="E3518" s="11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11">
        <f t="shared" si="217"/>
        <v>227.27272727272728</v>
      </c>
      <c r="Q3518" t="s">
        <v>8316</v>
      </c>
      <c r="R351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1">
        <v>4000</v>
      </c>
      <c r="E3519" s="11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11">
        <f t="shared" si="217"/>
        <v>307.69230769230768</v>
      </c>
      <c r="Q3519" t="s">
        <v>8316</v>
      </c>
      <c r="R3519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1">
        <v>1500</v>
      </c>
      <c r="E3520" s="11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11">
        <f t="shared" si="217"/>
        <v>50.020909090909093</v>
      </c>
      <c r="Q3520" t="s">
        <v>8316</v>
      </c>
      <c r="R3520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1">
        <v>2000</v>
      </c>
      <c r="E3521" s="1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11">
        <f t="shared" si="217"/>
        <v>72.392857142857139</v>
      </c>
      <c r="Q3521" t="s">
        <v>8316</v>
      </c>
      <c r="R3521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1">
        <v>2000</v>
      </c>
      <c r="E3522" s="11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11">
        <f t="shared" si="217"/>
        <v>95.952380952380949</v>
      </c>
      <c r="Q3522" t="s">
        <v>8316</v>
      </c>
      <c r="R3522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1">
        <v>350</v>
      </c>
      <c r="E3523" s="11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11">
        <f t="shared" ref="P3523:P3586" si="221">IFERROR(E3523/L3523,0)</f>
        <v>45.615384615384613</v>
      </c>
      <c r="Q3523" t="s">
        <v>8316</v>
      </c>
      <c r="R3523" t="s">
        <v>8317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1">
        <v>1395</v>
      </c>
      <c r="E3524" s="11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11">
        <f t="shared" si="221"/>
        <v>41.029411764705884</v>
      </c>
      <c r="Q3524" t="s">
        <v>8316</v>
      </c>
      <c r="R3524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1">
        <v>4000</v>
      </c>
      <c r="E3525" s="11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11">
        <f t="shared" si="221"/>
        <v>56.825000000000003</v>
      </c>
      <c r="Q3525" t="s">
        <v>8316</v>
      </c>
      <c r="R3525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1">
        <v>10000</v>
      </c>
      <c r="E3526" s="11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11">
        <f t="shared" si="221"/>
        <v>137.24324324324326</v>
      </c>
      <c r="Q3526" t="s">
        <v>8316</v>
      </c>
      <c r="R3526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1">
        <v>500</v>
      </c>
      <c r="E3527" s="11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11">
        <f t="shared" si="221"/>
        <v>75.714285714285708</v>
      </c>
      <c r="Q3527" t="s">
        <v>8316</v>
      </c>
      <c r="R3527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1">
        <v>3300</v>
      </c>
      <c r="E3528" s="11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11">
        <f t="shared" si="221"/>
        <v>99</v>
      </c>
      <c r="Q3528" t="s">
        <v>8316</v>
      </c>
      <c r="R352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1">
        <v>6000</v>
      </c>
      <c r="E3529" s="11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11">
        <f t="shared" si="221"/>
        <v>81.569767441860463</v>
      </c>
      <c r="Q3529" t="s">
        <v>8316</v>
      </c>
      <c r="R3529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1">
        <v>1650</v>
      </c>
      <c r="E3530" s="11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11">
        <f t="shared" si="221"/>
        <v>45.108108108108105</v>
      </c>
      <c r="Q3530" t="s">
        <v>8316</v>
      </c>
      <c r="R3530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1">
        <v>500</v>
      </c>
      <c r="E3531" s="1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11">
        <f t="shared" si="221"/>
        <v>36.666666666666664</v>
      </c>
      <c r="Q3531" t="s">
        <v>8316</v>
      </c>
      <c r="R3531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1">
        <v>2750</v>
      </c>
      <c r="E3532" s="11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11">
        <f t="shared" si="221"/>
        <v>125</v>
      </c>
      <c r="Q3532" t="s">
        <v>8316</v>
      </c>
      <c r="R353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1">
        <v>1000</v>
      </c>
      <c r="E3533" s="11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11">
        <f t="shared" si="221"/>
        <v>49.230769230769234</v>
      </c>
      <c r="Q3533" t="s">
        <v>8316</v>
      </c>
      <c r="R3533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1">
        <v>960</v>
      </c>
      <c r="E3534" s="11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11">
        <f t="shared" si="221"/>
        <v>42.296296296296298</v>
      </c>
      <c r="Q3534" t="s">
        <v>8316</v>
      </c>
      <c r="R3534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1">
        <v>500</v>
      </c>
      <c r="E3535" s="11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11">
        <f t="shared" si="221"/>
        <v>78.875</v>
      </c>
      <c r="Q3535" t="s">
        <v>8316</v>
      </c>
      <c r="R3535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1">
        <v>5000</v>
      </c>
      <c r="E3536" s="11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11">
        <f t="shared" si="221"/>
        <v>38.284313725490193</v>
      </c>
      <c r="Q3536" t="s">
        <v>8316</v>
      </c>
      <c r="R3536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1">
        <v>2000</v>
      </c>
      <c r="E3537" s="11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11">
        <f t="shared" si="221"/>
        <v>44.847826086956523</v>
      </c>
      <c r="Q3537" t="s">
        <v>8316</v>
      </c>
      <c r="R3537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1">
        <v>150</v>
      </c>
      <c r="E3538" s="11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11">
        <f t="shared" si="221"/>
        <v>13.529411764705882</v>
      </c>
      <c r="Q3538" t="s">
        <v>8316</v>
      </c>
      <c r="R353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1">
        <v>675</v>
      </c>
      <c r="E3539" s="11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11">
        <f t="shared" si="221"/>
        <v>43.5</v>
      </c>
      <c r="Q3539" t="s">
        <v>8316</v>
      </c>
      <c r="R3539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1">
        <v>2000</v>
      </c>
      <c r="E3540" s="11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11">
        <f t="shared" si="221"/>
        <v>30.951807228915662</v>
      </c>
      <c r="Q3540" t="s">
        <v>8316</v>
      </c>
      <c r="R3540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1">
        <v>600</v>
      </c>
      <c r="E3541" s="1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11">
        <f t="shared" si="221"/>
        <v>55.230769230769234</v>
      </c>
      <c r="Q3541" t="s">
        <v>8316</v>
      </c>
      <c r="R3541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1">
        <v>300</v>
      </c>
      <c r="E3542" s="11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11">
        <f t="shared" si="221"/>
        <v>46.125</v>
      </c>
      <c r="Q3542" t="s">
        <v>8316</v>
      </c>
      <c r="R354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1">
        <v>1200</v>
      </c>
      <c r="E3543" s="11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11">
        <f t="shared" si="221"/>
        <v>39.375</v>
      </c>
      <c r="Q3543" t="s">
        <v>8316</v>
      </c>
      <c r="R3543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1">
        <v>5500</v>
      </c>
      <c r="E3544" s="11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11">
        <f t="shared" si="221"/>
        <v>66.152941176470591</v>
      </c>
      <c r="Q3544" t="s">
        <v>8316</v>
      </c>
      <c r="R3544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1">
        <v>1500</v>
      </c>
      <c r="E3545" s="11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11">
        <f t="shared" si="221"/>
        <v>54.137931034482762</v>
      </c>
      <c r="Q3545" t="s">
        <v>8316</v>
      </c>
      <c r="R3545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1">
        <v>2500</v>
      </c>
      <c r="E3546" s="11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11">
        <f t="shared" si="221"/>
        <v>104.16666666666667</v>
      </c>
      <c r="Q3546" t="s">
        <v>8316</v>
      </c>
      <c r="R3546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1">
        <v>250</v>
      </c>
      <c r="E3547" s="11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11">
        <f t="shared" si="221"/>
        <v>31.375</v>
      </c>
      <c r="Q3547" t="s">
        <v>8316</v>
      </c>
      <c r="R3547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1">
        <v>1100</v>
      </c>
      <c r="E3548" s="11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11">
        <f t="shared" si="221"/>
        <v>59.210526315789473</v>
      </c>
      <c r="Q3548" t="s">
        <v>8316</v>
      </c>
      <c r="R354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1">
        <v>35000</v>
      </c>
      <c r="E3549" s="11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11">
        <f t="shared" si="221"/>
        <v>119.17633928571429</v>
      </c>
      <c r="Q3549" t="s">
        <v>8316</v>
      </c>
      <c r="R3549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1">
        <v>2100</v>
      </c>
      <c r="E3550" s="11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11">
        <f t="shared" si="221"/>
        <v>164.61538461538461</v>
      </c>
      <c r="Q3550" t="s">
        <v>8316</v>
      </c>
      <c r="R3550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1">
        <v>1000</v>
      </c>
      <c r="E3551" s="1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11">
        <f t="shared" si="221"/>
        <v>24.285714285714285</v>
      </c>
      <c r="Q3551" t="s">
        <v>8316</v>
      </c>
      <c r="R3551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1">
        <v>2500</v>
      </c>
      <c r="E3552" s="11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11">
        <f t="shared" si="221"/>
        <v>40.9375</v>
      </c>
      <c r="Q3552" t="s">
        <v>8316</v>
      </c>
      <c r="R355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1">
        <v>1500</v>
      </c>
      <c r="E3553" s="11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11">
        <f t="shared" si="221"/>
        <v>61.1</v>
      </c>
      <c r="Q3553" t="s">
        <v>8316</v>
      </c>
      <c r="R3553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1">
        <v>773</v>
      </c>
      <c r="E3554" s="11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11">
        <f t="shared" si="221"/>
        <v>38.65</v>
      </c>
      <c r="Q3554" t="s">
        <v>8316</v>
      </c>
      <c r="R3554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1">
        <v>5500</v>
      </c>
      <c r="E3555" s="11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11">
        <f t="shared" si="221"/>
        <v>56.20192307692308</v>
      </c>
      <c r="Q3555" t="s">
        <v>8316</v>
      </c>
      <c r="R3555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1">
        <v>5000</v>
      </c>
      <c r="E3556" s="11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11">
        <f t="shared" si="221"/>
        <v>107.00207547169811</v>
      </c>
      <c r="Q3556" t="s">
        <v>8316</v>
      </c>
      <c r="R3556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1">
        <v>2400</v>
      </c>
      <c r="E3557" s="11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11">
        <f t="shared" si="221"/>
        <v>171.42857142857142</v>
      </c>
      <c r="Q3557" t="s">
        <v>8316</v>
      </c>
      <c r="R3557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1">
        <v>2200</v>
      </c>
      <c r="E3558" s="11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11">
        <f t="shared" si="221"/>
        <v>110.5</v>
      </c>
      <c r="Q3558" t="s">
        <v>8316</v>
      </c>
      <c r="R355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1">
        <v>100000</v>
      </c>
      <c r="E3559" s="11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11">
        <f t="shared" si="221"/>
        <v>179.27598566308242</v>
      </c>
      <c r="Q3559" t="s">
        <v>8316</v>
      </c>
      <c r="R3559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1">
        <v>350</v>
      </c>
      <c r="E3560" s="11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11">
        <f t="shared" si="221"/>
        <v>22.90909090909091</v>
      </c>
      <c r="Q3560" t="s">
        <v>8316</v>
      </c>
      <c r="R3560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1">
        <v>1000</v>
      </c>
      <c r="E3561" s="1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11">
        <f t="shared" si="221"/>
        <v>43.125</v>
      </c>
      <c r="Q3561" t="s">
        <v>8316</v>
      </c>
      <c r="R3561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1">
        <v>3200</v>
      </c>
      <c r="E3562" s="11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11">
        <f t="shared" si="221"/>
        <v>46.891891891891895</v>
      </c>
      <c r="Q3562" t="s">
        <v>8316</v>
      </c>
      <c r="R356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1">
        <v>2500</v>
      </c>
      <c r="E3563" s="11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11">
        <f t="shared" si="221"/>
        <v>47.407407407407405</v>
      </c>
      <c r="Q3563" t="s">
        <v>8316</v>
      </c>
      <c r="R3563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1">
        <v>315</v>
      </c>
      <c r="E3564" s="11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11">
        <f t="shared" si="221"/>
        <v>15.129032258064516</v>
      </c>
      <c r="Q3564" t="s">
        <v>8316</v>
      </c>
      <c r="R3564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1">
        <v>500</v>
      </c>
      <c r="E3565" s="11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11">
        <f t="shared" si="221"/>
        <v>21.098000000000003</v>
      </c>
      <c r="Q3565" t="s">
        <v>8316</v>
      </c>
      <c r="R3565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1">
        <v>1000</v>
      </c>
      <c r="E3566" s="11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11">
        <f t="shared" si="221"/>
        <v>59.117647058823529</v>
      </c>
      <c r="Q3566" t="s">
        <v>8316</v>
      </c>
      <c r="R3566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1">
        <v>900</v>
      </c>
      <c r="E3567" s="11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11">
        <f t="shared" si="221"/>
        <v>97.916666666666671</v>
      </c>
      <c r="Q3567" t="s">
        <v>8316</v>
      </c>
      <c r="R3567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1">
        <v>2000</v>
      </c>
      <c r="E3568" s="11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11">
        <f t="shared" si="221"/>
        <v>55.131578947368418</v>
      </c>
      <c r="Q3568" t="s">
        <v>8316</v>
      </c>
      <c r="R356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1">
        <v>1000</v>
      </c>
      <c r="E3569" s="11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11">
        <f t="shared" si="221"/>
        <v>26.536585365853657</v>
      </c>
      <c r="Q3569" t="s">
        <v>8316</v>
      </c>
      <c r="R3569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1">
        <v>1000</v>
      </c>
      <c r="E3570" s="11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11">
        <f t="shared" si="221"/>
        <v>58.421052631578945</v>
      </c>
      <c r="Q3570" t="s">
        <v>8316</v>
      </c>
      <c r="R3570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1">
        <v>5000</v>
      </c>
      <c r="E3571" s="1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11">
        <f t="shared" si="221"/>
        <v>122.53658536585365</v>
      </c>
      <c r="Q3571" t="s">
        <v>8316</v>
      </c>
      <c r="R3571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1">
        <v>2000</v>
      </c>
      <c r="E3572" s="11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11">
        <f t="shared" si="221"/>
        <v>87.961538461538467</v>
      </c>
      <c r="Q3572" t="s">
        <v>8316</v>
      </c>
      <c r="R357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1">
        <v>1500</v>
      </c>
      <c r="E3573" s="11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11">
        <f t="shared" si="221"/>
        <v>73.239999999999995</v>
      </c>
      <c r="Q3573" t="s">
        <v>8316</v>
      </c>
      <c r="R3573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1">
        <v>500</v>
      </c>
      <c r="E3574" s="11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11">
        <f t="shared" si="221"/>
        <v>55.555555555555557</v>
      </c>
      <c r="Q3574" t="s">
        <v>8316</v>
      </c>
      <c r="R3574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1">
        <v>3000</v>
      </c>
      <c r="E3575" s="11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11">
        <f t="shared" si="221"/>
        <v>39.53846153846154</v>
      </c>
      <c r="Q3575" t="s">
        <v>8316</v>
      </c>
      <c r="R3575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1">
        <v>5800</v>
      </c>
      <c r="E3576" s="11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11">
        <f t="shared" si="221"/>
        <v>136.77777777777777</v>
      </c>
      <c r="Q3576" t="s">
        <v>8316</v>
      </c>
      <c r="R3576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1">
        <v>10000</v>
      </c>
      <c r="E3577" s="11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11">
        <f t="shared" si="221"/>
        <v>99.343137254901961</v>
      </c>
      <c r="Q3577" t="s">
        <v>8316</v>
      </c>
      <c r="R3577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1">
        <v>100</v>
      </c>
      <c r="E3578" s="11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11">
        <f t="shared" si="221"/>
        <v>20</v>
      </c>
      <c r="Q3578" t="s">
        <v>8316</v>
      </c>
      <c r="R357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1">
        <v>600</v>
      </c>
      <c r="E3579" s="11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11">
        <f t="shared" si="221"/>
        <v>28.888888888888889</v>
      </c>
      <c r="Q3579" t="s">
        <v>8316</v>
      </c>
      <c r="R3579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1">
        <v>1500</v>
      </c>
      <c r="E3580" s="11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11">
        <f t="shared" si="221"/>
        <v>40.545945945945945</v>
      </c>
      <c r="Q3580" t="s">
        <v>8316</v>
      </c>
      <c r="R3580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1">
        <v>500</v>
      </c>
      <c r="E3581" s="1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11">
        <f t="shared" si="221"/>
        <v>35.714285714285715</v>
      </c>
      <c r="Q3581" t="s">
        <v>8316</v>
      </c>
      <c r="R3581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1">
        <v>900</v>
      </c>
      <c r="E3582" s="11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11">
        <f t="shared" si="221"/>
        <v>37.962962962962962</v>
      </c>
      <c r="Q3582" t="s">
        <v>8316</v>
      </c>
      <c r="R358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1">
        <v>1500</v>
      </c>
      <c r="E3583" s="11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11">
        <f t="shared" si="221"/>
        <v>33.333333333333336</v>
      </c>
      <c r="Q3583" t="s">
        <v>8316</v>
      </c>
      <c r="R3583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1">
        <v>1000</v>
      </c>
      <c r="E3584" s="11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11">
        <f t="shared" si="221"/>
        <v>58.571428571428569</v>
      </c>
      <c r="Q3584" t="s">
        <v>8316</v>
      </c>
      <c r="R3584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1">
        <v>3000</v>
      </c>
      <c r="E3585" s="11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11">
        <f t="shared" si="221"/>
        <v>135.625</v>
      </c>
      <c r="Q3585" t="s">
        <v>8316</v>
      </c>
      <c r="R3585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1">
        <v>3000</v>
      </c>
      <c r="E3586" s="11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11">
        <f t="shared" si="221"/>
        <v>30.9375</v>
      </c>
      <c r="Q3586" t="s">
        <v>8316</v>
      </c>
      <c r="R3586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1">
        <v>3400</v>
      </c>
      <c r="E3587" s="11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11">
        <f t="shared" ref="P3587:P3650" si="225">IFERROR(E3587/L3587,0)</f>
        <v>176.08695652173913</v>
      </c>
      <c r="Q3587" t="s">
        <v>8316</v>
      </c>
      <c r="R3587" t="s">
        <v>8317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1">
        <v>7500</v>
      </c>
      <c r="E3588" s="11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11">
        <f t="shared" si="225"/>
        <v>151.9814814814815</v>
      </c>
      <c r="Q3588" t="s">
        <v>8316</v>
      </c>
      <c r="R358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1">
        <v>500</v>
      </c>
      <c r="E3589" s="11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11">
        <f t="shared" si="225"/>
        <v>22.607142857142858</v>
      </c>
      <c r="Q3589" t="s">
        <v>8316</v>
      </c>
      <c r="R3589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1">
        <v>200</v>
      </c>
      <c r="E3590" s="11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11">
        <f t="shared" si="225"/>
        <v>18.272727272727273</v>
      </c>
      <c r="Q3590" t="s">
        <v>8316</v>
      </c>
      <c r="R3590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1">
        <v>4000</v>
      </c>
      <c r="E3591" s="1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11">
        <f t="shared" si="225"/>
        <v>82.258064516129039</v>
      </c>
      <c r="Q3591" t="s">
        <v>8316</v>
      </c>
      <c r="R3591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1">
        <v>5000</v>
      </c>
      <c r="E3592" s="11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11">
        <f t="shared" si="225"/>
        <v>68.534246575342465</v>
      </c>
      <c r="Q3592" t="s">
        <v>8316</v>
      </c>
      <c r="R359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1">
        <v>700</v>
      </c>
      <c r="E3593" s="11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11">
        <f t="shared" si="225"/>
        <v>68.055555555555557</v>
      </c>
      <c r="Q3593" t="s">
        <v>8316</v>
      </c>
      <c r="R3593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1">
        <v>2000</v>
      </c>
      <c r="E3594" s="11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11">
        <f t="shared" si="225"/>
        <v>72.714285714285708</v>
      </c>
      <c r="Q3594" t="s">
        <v>8316</v>
      </c>
      <c r="R3594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1">
        <v>3000</v>
      </c>
      <c r="E3595" s="11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11">
        <f t="shared" si="225"/>
        <v>77.186046511627907</v>
      </c>
      <c r="Q3595" t="s">
        <v>8316</v>
      </c>
      <c r="R3595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1">
        <v>1600</v>
      </c>
      <c r="E3596" s="11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11">
        <f t="shared" si="225"/>
        <v>55.972222222222221</v>
      </c>
      <c r="Q3596" t="s">
        <v>8316</v>
      </c>
      <c r="R3596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1">
        <v>2600</v>
      </c>
      <c r="E3597" s="11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11">
        <f t="shared" si="225"/>
        <v>49.693548387096776</v>
      </c>
      <c r="Q3597" t="s">
        <v>8316</v>
      </c>
      <c r="R3597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1">
        <v>1100</v>
      </c>
      <c r="E3598" s="11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11">
        <f t="shared" si="225"/>
        <v>79</v>
      </c>
      <c r="Q3598" t="s">
        <v>8316</v>
      </c>
      <c r="R359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1">
        <v>2500</v>
      </c>
      <c r="E3599" s="11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11">
        <f t="shared" si="225"/>
        <v>77.727272727272734</v>
      </c>
      <c r="Q3599" t="s">
        <v>8316</v>
      </c>
      <c r="R3599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1">
        <v>1000</v>
      </c>
      <c r="E3600" s="11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11">
        <f t="shared" si="225"/>
        <v>40.777777777777779</v>
      </c>
      <c r="Q3600" t="s">
        <v>8316</v>
      </c>
      <c r="R3600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1">
        <v>500</v>
      </c>
      <c r="E3601" s="1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11">
        <f t="shared" si="225"/>
        <v>59.411764705882355</v>
      </c>
      <c r="Q3601" t="s">
        <v>8316</v>
      </c>
      <c r="R3601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1">
        <v>10</v>
      </c>
      <c r="E3602" s="11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11">
        <f t="shared" si="225"/>
        <v>3.25</v>
      </c>
      <c r="Q3602" t="s">
        <v>8316</v>
      </c>
      <c r="R360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1">
        <v>2000</v>
      </c>
      <c r="E3603" s="11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11">
        <f t="shared" si="225"/>
        <v>39.377358490566039</v>
      </c>
      <c r="Q3603" t="s">
        <v>8316</v>
      </c>
      <c r="R3603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1">
        <v>4000</v>
      </c>
      <c r="E3604" s="11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11">
        <f t="shared" si="225"/>
        <v>81.673469387755105</v>
      </c>
      <c r="Q3604" t="s">
        <v>8316</v>
      </c>
      <c r="R3604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1">
        <v>1500</v>
      </c>
      <c r="E3605" s="11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11">
        <f t="shared" si="225"/>
        <v>44.912280701754383</v>
      </c>
      <c r="Q3605" t="s">
        <v>8316</v>
      </c>
      <c r="R3605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1">
        <v>3000</v>
      </c>
      <c r="E3606" s="11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11">
        <f t="shared" si="225"/>
        <v>49.05797101449275</v>
      </c>
      <c r="Q3606" t="s">
        <v>8316</v>
      </c>
      <c r="R3606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1">
        <v>250</v>
      </c>
      <c r="E3607" s="11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11">
        <f t="shared" si="225"/>
        <v>30.666666666666668</v>
      </c>
      <c r="Q3607" t="s">
        <v>8316</v>
      </c>
      <c r="R3607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1">
        <v>3000</v>
      </c>
      <c r="E3608" s="11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11">
        <f t="shared" si="225"/>
        <v>61.0625</v>
      </c>
      <c r="Q3608" t="s">
        <v>8316</v>
      </c>
      <c r="R360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1">
        <v>550</v>
      </c>
      <c r="E3609" s="11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11">
        <f t="shared" si="225"/>
        <v>29</v>
      </c>
      <c r="Q3609" t="s">
        <v>8316</v>
      </c>
      <c r="R3609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1">
        <v>800</v>
      </c>
      <c r="E3610" s="11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11">
        <f t="shared" si="225"/>
        <v>29.62962962962963</v>
      </c>
      <c r="Q3610" t="s">
        <v>8316</v>
      </c>
      <c r="R3610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1">
        <v>1960</v>
      </c>
      <c r="E3611" s="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11">
        <f t="shared" si="225"/>
        <v>143.0952380952381</v>
      </c>
      <c r="Q3611" t="s">
        <v>8316</v>
      </c>
      <c r="R3611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1">
        <v>1000</v>
      </c>
      <c r="E3612" s="11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11">
        <f t="shared" si="225"/>
        <v>52.354838709677416</v>
      </c>
      <c r="Q3612" t="s">
        <v>8316</v>
      </c>
      <c r="R361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1">
        <v>2500</v>
      </c>
      <c r="E3613" s="11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11">
        <f t="shared" si="225"/>
        <v>66.666666666666671</v>
      </c>
      <c r="Q3613" t="s">
        <v>8316</v>
      </c>
      <c r="R3613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1">
        <v>5000</v>
      </c>
      <c r="E3614" s="11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11">
        <f t="shared" si="225"/>
        <v>126.66666666666667</v>
      </c>
      <c r="Q3614" t="s">
        <v>8316</v>
      </c>
      <c r="R3614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1">
        <v>1250</v>
      </c>
      <c r="E3615" s="11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11">
        <f t="shared" si="225"/>
        <v>62.5</v>
      </c>
      <c r="Q3615" t="s">
        <v>8316</v>
      </c>
      <c r="R3615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1">
        <v>2500</v>
      </c>
      <c r="E3616" s="11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11">
        <f t="shared" si="225"/>
        <v>35.492957746478872</v>
      </c>
      <c r="Q3616" t="s">
        <v>8316</v>
      </c>
      <c r="R3616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1">
        <v>2500</v>
      </c>
      <c r="E3617" s="11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11">
        <f t="shared" si="225"/>
        <v>37.083333333333336</v>
      </c>
      <c r="Q3617" t="s">
        <v>8316</v>
      </c>
      <c r="R3617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1">
        <v>2500</v>
      </c>
      <c r="E3618" s="11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11">
        <f t="shared" si="225"/>
        <v>69.333333333333329</v>
      </c>
      <c r="Q3618" t="s">
        <v>8316</v>
      </c>
      <c r="R361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1">
        <v>740</v>
      </c>
      <c r="E3619" s="11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11">
        <f t="shared" si="225"/>
        <v>17.254901960784313</v>
      </c>
      <c r="Q3619" t="s">
        <v>8316</v>
      </c>
      <c r="R3619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1">
        <v>2000</v>
      </c>
      <c r="E3620" s="11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11">
        <f t="shared" si="225"/>
        <v>36.071428571428569</v>
      </c>
      <c r="Q3620" t="s">
        <v>8316</v>
      </c>
      <c r="R3620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1">
        <v>1000</v>
      </c>
      <c r="E3621" s="1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11">
        <f t="shared" si="225"/>
        <v>66.470588235294116</v>
      </c>
      <c r="Q3621" t="s">
        <v>8316</v>
      </c>
      <c r="R3621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1">
        <v>10500</v>
      </c>
      <c r="E3622" s="11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11">
        <f t="shared" si="225"/>
        <v>56.065989847715734</v>
      </c>
      <c r="Q3622" t="s">
        <v>8316</v>
      </c>
      <c r="R362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1">
        <v>3000</v>
      </c>
      <c r="E3623" s="11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11">
        <f t="shared" si="225"/>
        <v>47.028571428571432</v>
      </c>
      <c r="Q3623" t="s">
        <v>8316</v>
      </c>
      <c r="R3623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1">
        <v>1000</v>
      </c>
      <c r="E3624" s="11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11">
        <f t="shared" si="225"/>
        <v>47.666190476190479</v>
      </c>
      <c r="Q3624" t="s">
        <v>8316</v>
      </c>
      <c r="R3624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1">
        <v>2500</v>
      </c>
      <c r="E3625" s="11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11">
        <f t="shared" si="225"/>
        <v>88.235294117647058</v>
      </c>
      <c r="Q3625" t="s">
        <v>8316</v>
      </c>
      <c r="R3625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1">
        <v>3000</v>
      </c>
      <c r="E3626" s="11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11">
        <f t="shared" si="225"/>
        <v>80.717948717948715</v>
      </c>
      <c r="Q3626" t="s">
        <v>8316</v>
      </c>
      <c r="R3626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1">
        <v>3000</v>
      </c>
      <c r="E3627" s="11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11">
        <f t="shared" si="225"/>
        <v>39.487179487179489</v>
      </c>
      <c r="Q3627" t="s">
        <v>8316</v>
      </c>
      <c r="R3627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1">
        <v>4000</v>
      </c>
      <c r="E3628" s="11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11">
        <f t="shared" si="225"/>
        <v>84.854166666666671</v>
      </c>
      <c r="Q3628" t="s">
        <v>8316</v>
      </c>
      <c r="R362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1">
        <v>2000</v>
      </c>
      <c r="E3629" s="11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11">
        <f t="shared" si="225"/>
        <v>68.965517241379317</v>
      </c>
      <c r="Q3629" t="s">
        <v>8316</v>
      </c>
      <c r="R3629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1">
        <v>100000</v>
      </c>
      <c r="E3630" s="11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1">
        <f t="shared" si="225"/>
        <v>0</v>
      </c>
      <c r="Q3630" t="s">
        <v>8316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1">
        <v>1000000</v>
      </c>
      <c r="E3631" s="1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11">
        <f t="shared" si="225"/>
        <v>1</v>
      </c>
      <c r="Q3631" t="s">
        <v>8316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1">
        <v>3000</v>
      </c>
      <c r="E3632" s="11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11">
        <f t="shared" si="225"/>
        <v>1</v>
      </c>
      <c r="Q3632" t="s">
        <v>8316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1">
        <v>17100</v>
      </c>
      <c r="E3633" s="11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11">
        <f t="shared" si="225"/>
        <v>147.88135593220338</v>
      </c>
      <c r="Q3633" t="s">
        <v>8316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1">
        <v>500</v>
      </c>
      <c r="E3634" s="11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11">
        <f t="shared" si="225"/>
        <v>100</v>
      </c>
      <c r="Q3634" t="s">
        <v>8316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1">
        <v>5000</v>
      </c>
      <c r="E3635" s="11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11">
        <f t="shared" si="225"/>
        <v>56.838709677419352</v>
      </c>
      <c r="Q3635" t="s">
        <v>8316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1">
        <v>75000</v>
      </c>
      <c r="E3636" s="11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11">
        <f t="shared" si="225"/>
        <v>176.94444444444446</v>
      </c>
      <c r="Q3636" t="s">
        <v>8316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1">
        <v>3500</v>
      </c>
      <c r="E3637" s="11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11">
        <f t="shared" si="225"/>
        <v>127.6</v>
      </c>
      <c r="Q3637" t="s">
        <v>8316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1">
        <v>150000</v>
      </c>
      <c r="E3638" s="11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1">
        <f t="shared" si="225"/>
        <v>0</v>
      </c>
      <c r="Q3638" t="s">
        <v>8316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1">
        <v>3000</v>
      </c>
      <c r="E3639" s="11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11">
        <f t="shared" si="225"/>
        <v>66.142857142857139</v>
      </c>
      <c r="Q3639" t="s">
        <v>8316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1">
        <v>3300</v>
      </c>
      <c r="E3640" s="11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11">
        <f t="shared" si="225"/>
        <v>108</v>
      </c>
      <c r="Q3640" t="s">
        <v>8316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1">
        <v>25000</v>
      </c>
      <c r="E3641" s="1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11">
        <f t="shared" si="225"/>
        <v>1</v>
      </c>
      <c r="Q3641" t="s">
        <v>8316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1">
        <v>1000</v>
      </c>
      <c r="E3642" s="11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11">
        <f t="shared" si="225"/>
        <v>18.333333333333332</v>
      </c>
      <c r="Q3642" t="s">
        <v>8316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1">
        <v>3000</v>
      </c>
      <c r="E3643" s="11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1">
        <f t="shared" si="225"/>
        <v>0</v>
      </c>
      <c r="Q3643" t="s">
        <v>8316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1">
        <v>700</v>
      </c>
      <c r="E3644" s="11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11">
        <f t="shared" si="225"/>
        <v>7.5</v>
      </c>
      <c r="Q3644" t="s">
        <v>8316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1">
        <v>25000</v>
      </c>
      <c r="E3645" s="11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1">
        <f t="shared" si="225"/>
        <v>0</v>
      </c>
      <c r="Q3645" t="s">
        <v>8316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1">
        <v>5000</v>
      </c>
      <c r="E3646" s="11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11">
        <f t="shared" si="225"/>
        <v>68.416666666666671</v>
      </c>
      <c r="Q3646" t="s">
        <v>8316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1">
        <v>1000</v>
      </c>
      <c r="E3647" s="11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11">
        <f t="shared" si="225"/>
        <v>1</v>
      </c>
      <c r="Q3647" t="s">
        <v>8316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1">
        <v>10000</v>
      </c>
      <c r="E3648" s="11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11">
        <f t="shared" si="225"/>
        <v>60.125</v>
      </c>
      <c r="Q3648" t="s">
        <v>8316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1">
        <v>500</v>
      </c>
      <c r="E3649" s="11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11">
        <f t="shared" si="225"/>
        <v>15</v>
      </c>
      <c r="Q3649" t="s">
        <v>8316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1">
        <v>40000</v>
      </c>
      <c r="E3650" s="11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11">
        <f t="shared" si="225"/>
        <v>550.04109589041093</v>
      </c>
      <c r="Q3650" t="s">
        <v>8316</v>
      </c>
      <c r="R3650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1">
        <v>750</v>
      </c>
      <c r="E3651" s="1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11">
        <f t="shared" ref="P3651:P3714" si="229">IFERROR(E3651/L3651,0)</f>
        <v>97.5</v>
      </c>
      <c r="Q3651" t="s">
        <v>8316</v>
      </c>
      <c r="R3651" t="s">
        <v>8317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1">
        <v>500</v>
      </c>
      <c r="E3652" s="11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11">
        <f t="shared" si="229"/>
        <v>29.411764705882351</v>
      </c>
      <c r="Q3652" t="s">
        <v>8316</v>
      </c>
      <c r="R365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1">
        <v>500</v>
      </c>
      <c r="E3653" s="11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11">
        <f t="shared" si="229"/>
        <v>57.777777777777779</v>
      </c>
      <c r="Q3653" t="s">
        <v>8316</v>
      </c>
      <c r="R3653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1">
        <v>300</v>
      </c>
      <c r="E3654" s="11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11">
        <f t="shared" si="229"/>
        <v>44.235294117647058</v>
      </c>
      <c r="Q3654" t="s">
        <v>8316</v>
      </c>
      <c r="R3654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1">
        <v>2000</v>
      </c>
      <c r="E3655" s="11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11">
        <f t="shared" si="229"/>
        <v>60.909090909090907</v>
      </c>
      <c r="Q3655" t="s">
        <v>8316</v>
      </c>
      <c r="R3655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1">
        <v>1500</v>
      </c>
      <c r="E3656" s="11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11">
        <f t="shared" si="229"/>
        <v>68.84210526315789</v>
      </c>
      <c r="Q3656" t="s">
        <v>8316</v>
      </c>
      <c r="R3656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1">
        <v>5000</v>
      </c>
      <c r="E3657" s="11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11">
        <f t="shared" si="229"/>
        <v>73.582278481012665</v>
      </c>
      <c r="Q3657" t="s">
        <v>8316</v>
      </c>
      <c r="R3657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1">
        <v>5000</v>
      </c>
      <c r="E3658" s="11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11">
        <f t="shared" si="229"/>
        <v>115.02173913043478</v>
      </c>
      <c r="Q3658" t="s">
        <v>8316</v>
      </c>
      <c r="R365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1">
        <v>2000</v>
      </c>
      <c r="E3659" s="11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11">
        <f t="shared" si="229"/>
        <v>110.75</v>
      </c>
      <c r="Q3659" t="s">
        <v>8316</v>
      </c>
      <c r="R3659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1">
        <v>1500</v>
      </c>
      <c r="E3660" s="11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11">
        <f t="shared" si="229"/>
        <v>75.5</v>
      </c>
      <c r="Q3660" t="s">
        <v>8316</v>
      </c>
      <c r="R3660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1">
        <v>3000</v>
      </c>
      <c r="E3661" s="1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11">
        <f t="shared" si="229"/>
        <v>235.46153846153845</v>
      </c>
      <c r="Q3661" t="s">
        <v>8316</v>
      </c>
      <c r="R3661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1">
        <v>250</v>
      </c>
      <c r="E3662" s="11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11">
        <f t="shared" si="229"/>
        <v>11.363636363636363</v>
      </c>
      <c r="Q3662" t="s">
        <v>8316</v>
      </c>
      <c r="R366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1">
        <v>3000</v>
      </c>
      <c r="E3663" s="11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11">
        <f t="shared" si="229"/>
        <v>92.5</v>
      </c>
      <c r="Q3663" t="s">
        <v>8316</v>
      </c>
      <c r="R3663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1">
        <v>8000</v>
      </c>
      <c r="E3664" s="11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11">
        <f t="shared" si="229"/>
        <v>202.85</v>
      </c>
      <c r="Q3664" t="s">
        <v>8316</v>
      </c>
      <c r="R3664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1">
        <v>225</v>
      </c>
      <c r="E3665" s="11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11">
        <f t="shared" si="229"/>
        <v>26</v>
      </c>
      <c r="Q3665" t="s">
        <v>8316</v>
      </c>
      <c r="R3665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1">
        <v>800</v>
      </c>
      <c r="E3666" s="11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11">
        <f t="shared" si="229"/>
        <v>46.05263157894737</v>
      </c>
      <c r="Q3666" t="s">
        <v>8316</v>
      </c>
      <c r="R3666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1">
        <v>620</v>
      </c>
      <c r="E3667" s="11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11">
        <f t="shared" si="229"/>
        <v>51</v>
      </c>
      <c r="Q3667" t="s">
        <v>8316</v>
      </c>
      <c r="R3667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1">
        <v>1200</v>
      </c>
      <c r="E3668" s="11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11">
        <f t="shared" si="229"/>
        <v>31.578947368421051</v>
      </c>
      <c r="Q3668" t="s">
        <v>8316</v>
      </c>
      <c r="R366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1">
        <v>3000</v>
      </c>
      <c r="E3669" s="11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11">
        <f t="shared" si="229"/>
        <v>53.363965517241382</v>
      </c>
      <c r="Q3669" t="s">
        <v>8316</v>
      </c>
      <c r="R3669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1">
        <v>1000</v>
      </c>
      <c r="E3670" s="11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11">
        <f t="shared" si="229"/>
        <v>36.964285714285715</v>
      </c>
      <c r="Q3670" t="s">
        <v>8316</v>
      </c>
      <c r="R3670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1">
        <v>1000</v>
      </c>
      <c r="E3671" s="1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11">
        <f t="shared" si="229"/>
        <v>81.294117647058826</v>
      </c>
      <c r="Q3671" t="s">
        <v>8316</v>
      </c>
      <c r="R3671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1">
        <v>220</v>
      </c>
      <c r="E3672" s="11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11">
        <f t="shared" si="229"/>
        <v>20.083333333333332</v>
      </c>
      <c r="Q3672" t="s">
        <v>8316</v>
      </c>
      <c r="R367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1">
        <v>3500</v>
      </c>
      <c r="E3673" s="11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11">
        <f t="shared" si="229"/>
        <v>88.25</v>
      </c>
      <c r="Q3673" t="s">
        <v>8316</v>
      </c>
      <c r="R3673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1">
        <v>3000</v>
      </c>
      <c r="E3674" s="11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11">
        <f t="shared" si="229"/>
        <v>53.438596491228068</v>
      </c>
      <c r="Q3674" t="s">
        <v>8316</v>
      </c>
      <c r="R3674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1">
        <v>4000</v>
      </c>
      <c r="E3675" s="11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11">
        <f t="shared" si="229"/>
        <v>39.868421052631582</v>
      </c>
      <c r="Q3675" t="s">
        <v>8316</v>
      </c>
      <c r="R3675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1">
        <v>4500</v>
      </c>
      <c r="E3676" s="11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11">
        <f t="shared" si="229"/>
        <v>145.16129032258064</v>
      </c>
      <c r="Q3676" t="s">
        <v>8316</v>
      </c>
      <c r="R3676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1">
        <v>50</v>
      </c>
      <c r="E3677" s="11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11">
        <f t="shared" si="229"/>
        <v>23.333333333333332</v>
      </c>
      <c r="Q3677" t="s">
        <v>8316</v>
      </c>
      <c r="R3677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1">
        <v>800</v>
      </c>
      <c r="E3678" s="11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11">
        <f t="shared" si="229"/>
        <v>64.375</v>
      </c>
      <c r="Q3678" t="s">
        <v>8316</v>
      </c>
      <c r="R367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1">
        <v>12000</v>
      </c>
      <c r="E3679" s="11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11">
        <f t="shared" si="229"/>
        <v>62.052763819095475</v>
      </c>
      <c r="Q3679" t="s">
        <v>8316</v>
      </c>
      <c r="R3679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1">
        <v>2000</v>
      </c>
      <c r="E3680" s="11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11">
        <f t="shared" si="229"/>
        <v>66.129032258064512</v>
      </c>
      <c r="Q3680" t="s">
        <v>8316</v>
      </c>
      <c r="R3680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1">
        <v>2000</v>
      </c>
      <c r="E3681" s="1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11">
        <f t="shared" si="229"/>
        <v>73.400000000000006</v>
      </c>
      <c r="Q3681" t="s">
        <v>8316</v>
      </c>
      <c r="R3681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1">
        <v>3000</v>
      </c>
      <c r="E3682" s="11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11">
        <f t="shared" si="229"/>
        <v>99.5</v>
      </c>
      <c r="Q3682" t="s">
        <v>8316</v>
      </c>
      <c r="R368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1">
        <v>1000</v>
      </c>
      <c r="E3683" s="11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11">
        <f t="shared" si="229"/>
        <v>62.166666666666664</v>
      </c>
      <c r="Q3683" t="s">
        <v>8316</v>
      </c>
      <c r="R3683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1">
        <v>3000</v>
      </c>
      <c r="E3684" s="11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11">
        <f t="shared" si="229"/>
        <v>62.328358208955223</v>
      </c>
      <c r="Q3684" t="s">
        <v>8316</v>
      </c>
      <c r="R3684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1">
        <v>3500</v>
      </c>
      <c r="E3685" s="11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11">
        <f t="shared" si="229"/>
        <v>58.787878787878789</v>
      </c>
      <c r="Q3685" t="s">
        <v>8316</v>
      </c>
      <c r="R3685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1">
        <v>750</v>
      </c>
      <c r="E3686" s="11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11">
        <f t="shared" si="229"/>
        <v>45.347826086956523</v>
      </c>
      <c r="Q3686" t="s">
        <v>8316</v>
      </c>
      <c r="R3686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1">
        <v>5000</v>
      </c>
      <c r="E3687" s="11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11">
        <f t="shared" si="229"/>
        <v>41.944444444444443</v>
      </c>
      <c r="Q3687" t="s">
        <v>8316</v>
      </c>
      <c r="R3687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1">
        <v>350</v>
      </c>
      <c r="E3688" s="11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11">
        <f t="shared" si="229"/>
        <v>59.166666666666664</v>
      </c>
      <c r="Q3688" t="s">
        <v>8316</v>
      </c>
      <c r="R368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1">
        <v>5000</v>
      </c>
      <c r="E3689" s="11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11">
        <f t="shared" si="229"/>
        <v>200.49</v>
      </c>
      <c r="Q3689" t="s">
        <v>8316</v>
      </c>
      <c r="R3689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1">
        <v>3000</v>
      </c>
      <c r="E3690" s="11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11">
        <f t="shared" si="229"/>
        <v>83.974358974358978</v>
      </c>
      <c r="Q3690" t="s">
        <v>8316</v>
      </c>
      <c r="R3690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1">
        <v>3000</v>
      </c>
      <c r="E3691" s="1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11">
        <f t="shared" si="229"/>
        <v>57.258064516129032</v>
      </c>
      <c r="Q3691" t="s">
        <v>8316</v>
      </c>
      <c r="R3691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1">
        <v>1500</v>
      </c>
      <c r="E3692" s="11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11">
        <f t="shared" si="229"/>
        <v>58.064516129032256</v>
      </c>
      <c r="Q3692" t="s">
        <v>8316</v>
      </c>
      <c r="R369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1">
        <v>40000</v>
      </c>
      <c r="E3693" s="11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11">
        <f t="shared" si="229"/>
        <v>186.80291970802921</v>
      </c>
      <c r="Q3693" t="s">
        <v>8316</v>
      </c>
      <c r="R3693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1">
        <v>1000</v>
      </c>
      <c r="E3694" s="11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11">
        <f t="shared" si="229"/>
        <v>74.117647058823536</v>
      </c>
      <c r="Q3694" t="s">
        <v>8316</v>
      </c>
      <c r="R3694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1">
        <v>333</v>
      </c>
      <c r="E3695" s="11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11">
        <f t="shared" si="229"/>
        <v>30.714285714285715</v>
      </c>
      <c r="Q3695" t="s">
        <v>8316</v>
      </c>
      <c r="R3695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1">
        <v>3500</v>
      </c>
      <c r="E3696" s="11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11">
        <f t="shared" si="229"/>
        <v>62.666666666666664</v>
      </c>
      <c r="Q3696" t="s">
        <v>8316</v>
      </c>
      <c r="R3696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1">
        <v>4000</v>
      </c>
      <c r="E3697" s="11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11">
        <f t="shared" si="229"/>
        <v>121.36363636363636</v>
      </c>
      <c r="Q3697" t="s">
        <v>8316</v>
      </c>
      <c r="R3697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1">
        <v>2000</v>
      </c>
      <c r="E3698" s="11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11">
        <f t="shared" si="229"/>
        <v>39.743589743589745</v>
      </c>
      <c r="Q3698" t="s">
        <v>8316</v>
      </c>
      <c r="R369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1">
        <v>2000</v>
      </c>
      <c r="E3699" s="11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11">
        <f t="shared" si="229"/>
        <v>72</v>
      </c>
      <c r="Q3699" t="s">
        <v>8316</v>
      </c>
      <c r="R3699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1">
        <v>5000</v>
      </c>
      <c r="E3700" s="11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11">
        <f t="shared" si="229"/>
        <v>40.632352941176471</v>
      </c>
      <c r="Q3700" t="s">
        <v>8316</v>
      </c>
      <c r="R3700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1">
        <v>2500</v>
      </c>
      <c r="E3701" s="1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11">
        <f t="shared" si="229"/>
        <v>63</v>
      </c>
      <c r="Q3701" t="s">
        <v>8316</v>
      </c>
      <c r="R3701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1">
        <v>500</v>
      </c>
      <c r="E3702" s="11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11">
        <f t="shared" si="229"/>
        <v>33.666666666666664</v>
      </c>
      <c r="Q3702" t="s">
        <v>8316</v>
      </c>
      <c r="R370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1">
        <v>1500</v>
      </c>
      <c r="E3703" s="11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11">
        <f t="shared" si="229"/>
        <v>38.589743589743591</v>
      </c>
      <c r="Q3703" t="s">
        <v>8316</v>
      </c>
      <c r="R3703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1">
        <v>3000</v>
      </c>
      <c r="E3704" s="11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11">
        <f t="shared" si="229"/>
        <v>155.95238095238096</v>
      </c>
      <c r="Q3704" t="s">
        <v>8316</v>
      </c>
      <c r="R3704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1">
        <v>1050</v>
      </c>
      <c r="E3705" s="11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11">
        <f t="shared" si="229"/>
        <v>43.2</v>
      </c>
      <c r="Q3705" t="s">
        <v>8316</v>
      </c>
      <c r="R3705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1">
        <v>300</v>
      </c>
      <c r="E3706" s="11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11">
        <f t="shared" si="229"/>
        <v>15.148518518518518</v>
      </c>
      <c r="Q3706" t="s">
        <v>8316</v>
      </c>
      <c r="R3706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1">
        <v>2827</v>
      </c>
      <c r="E3707" s="11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11">
        <f t="shared" si="229"/>
        <v>83.571428571428569</v>
      </c>
      <c r="Q3707" t="s">
        <v>8316</v>
      </c>
      <c r="R3707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1">
        <v>1500</v>
      </c>
      <c r="E3708" s="11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11">
        <f t="shared" si="229"/>
        <v>140</v>
      </c>
      <c r="Q3708" t="s">
        <v>8316</v>
      </c>
      <c r="R370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1">
        <v>1000</v>
      </c>
      <c r="E3709" s="11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11">
        <f t="shared" si="229"/>
        <v>80.869565217391298</v>
      </c>
      <c r="Q3709" t="s">
        <v>8316</v>
      </c>
      <c r="R3709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1">
        <v>700</v>
      </c>
      <c r="E3710" s="11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11">
        <f t="shared" si="229"/>
        <v>53.846153846153847</v>
      </c>
      <c r="Q3710" t="s">
        <v>8316</v>
      </c>
      <c r="R3710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1">
        <v>1000</v>
      </c>
      <c r="E3711" s="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11">
        <f t="shared" si="229"/>
        <v>30.928571428571427</v>
      </c>
      <c r="Q3711" t="s">
        <v>8316</v>
      </c>
      <c r="R3711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1">
        <v>1300</v>
      </c>
      <c r="E3712" s="11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11">
        <f t="shared" si="229"/>
        <v>67.962962962962962</v>
      </c>
      <c r="Q3712" t="s">
        <v>8316</v>
      </c>
      <c r="R371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1">
        <v>500</v>
      </c>
      <c r="E3713" s="11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11">
        <f t="shared" si="229"/>
        <v>27.142857142857142</v>
      </c>
      <c r="Q3713" t="s">
        <v>8316</v>
      </c>
      <c r="R3713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1">
        <v>7500</v>
      </c>
      <c r="E3714" s="11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11">
        <f t="shared" si="229"/>
        <v>110.86538461538461</v>
      </c>
      <c r="Q3714" t="s">
        <v>8316</v>
      </c>
      <c r="R3714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1">
        <v>2000</v>
      </c>
      <c r="E3715" s="11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11">
        <f t="shared" ref="P3715:P3778" si="233">IFERROR(E3715/L3715,0)</f>
        <v>106.84210526315789</v>
      </c>
      <c r="Q3715" t="s">
        <v>8316</v>
      </c>
      <c r="R3715" t="s">
        <v>8317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1">
        <v>10000</v>
      </c>
      <c r="E3716" s="11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11">
        <f t="shared" si="233"/>
        <v>105.51546391752578</v>
      </c>
      <c r="Q3716" t="s">
        <v>8316</v>
      </c>
      <c r="R3716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1">
        <v>3500</v>
      </c>
      <c r="E3717" s="11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11">
        <f t="shared" si="233"/>
        <v>132.96296296296296</v>
      </c>
      <c r="Q3717" t="s">
        <v>8316</v>
      </c>
      <c r="R3717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1">
        <v>800</v>
      </c>
      <c r="E3718" s="11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11">
        <f t="shared" si="233"/>
        <v>51.916666666666664</v>
      </c>
      <c r="Q3718" t="s">
        <v>8316</v>
      </c>
      <c r="R371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1">
        <v>4000</v>
      </c>
      <c r="E3719" s="11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11">
        <f t="shared" si="233"/>
        <v>310</v>
      </c>
      <c r="Q3719" t="s">
        <v>8316</v>
      </c>
      <c r="R3719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1">
        <v>500</v>
      </c>
      <c r="E3720" s="11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11">
        <f t="shared" si="233"/>
        <v>26.021739130434781</v>
      </c>
      <c r="Q3720" t="s">
        <v>8316</v>
      </c>
      <c r="R3720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1">
        <v>200</v>
      </c>
      <c r="E3721" s="1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11">
        <f t="shared" si="233"/>
        <v>105</v>
      </c>
      <c r="Q3721" t="s">
        <v>8316</v>
      </c>
      <c r="R3721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1">
        <v>3300</v>
      </c>
      <c r="E3722" s="11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11">
        <f t="shared" si="233"/>
        <v>86.224999999999994</v>
      </c>
      <c r="Q3722" t="s">
        <v>8316</v>
      </c>
      <c r="R372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1">
        <v>5000</v>
      </c>
      <c r="E3723" s="11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11">
        <f t="shared" si="233"/>
        <v>114.54545454545455</v>
      </c>
      <c r="Q3723" t="s">
        <v>8316</v>
      </c>
      <c r="R3723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1">
        <v>1500</v>
      </c>
      <c r="E3724" s="11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11">
        <f t="shared" si="233"/>
        <v>47.657142857142858</v>
      </c>
      <c r="Q3724" t="s">
        <v>8316</v>
      </c>
      <c r="R3724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1">
        <v>4500</v>
      </c>
      <c r="E3725" s="11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11">
        <f t="shared" si="233"/>
        <v>72.888888888888886</v>
      </c>
      <c r="Q3725" t="s">
        <v>8316</v>
      </c>
      <c r="R3725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1">
        <v>4300</v>
      </c>
      <c r="E3726" s="11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11">
        <f t="shared" si="233"/>
        <v>49.545505617977533</v>
      </c>
      <c r="Q3726" t="s">
        <v>8316</v>
      </c>
      <c r="R3726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1">
        <v>300</v>
      </c>
      <c r="E3727" s="11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11">
        <f t="shared" si="233"/>
        <v>25.4</v>
      </c>
      <c r="Q3727" t="s">
        <v>8316</v>
      </c>
      <c r="R3727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1">
        <v>850</v>
      </c>
      <c r="E3728" s="11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11">
        <f t="shared" si="233"/>
        <v>62.586956521739133</v>
      </c>
      <c r="Q3728" t="s">
        <v>8316</v>
      </c>
      <c r="R372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1">
        <v>2000</v>
      </c>
      <c r="E3729" s="11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11">
        <f t="shared" si="233"/>
        <v>61.060606060606062</v>
      </c>
      <c r="Q3729" t="s">
        <v>8316</v>
      </c>
      <c r="R3729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1">
        <v>20000</v>
      </c>
      <c r="E3730" s="11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11">
        <f t="shared" si="233"/>
        <v>60.064516129032256</v>
      </c>
      <c r="Q3730" t="s">
        <v>8316</v>
      </c>
      <c r="R3730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1">
        <v>5000</v>
      </c>
      <c r="E3731" s="1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11">
        <f t="shared" si="233"/>
        <v>72.400000000000006</v>
      </c>
      <c r="Q3731" t="s">
        <v>8316</v>
      </c>
      <c r="R3731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1">
        <v>1000</v>
      </c>
      <c r="E3732" s="11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11">
        <f t="shared" si="233"/>
        <v>100</v>
      </c>
      <c r="Q3732" t="s">
        <v>8316</v>
      </c>
      <c r="R373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1">
        <v>5500</v>
      </c>
      <c r="E3733" s="11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11">
        <f t="shared" si="233"/>
        <v>51.666666666666664</v>
      </c>
      <c r="Q3733" t="s">
        <v>8316</v>
      </c>
      <c r="R3733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1">
        <v>850</v>
      </c>
      <c r="E3734" s="11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11">
        <f t="shared" si="233"/>
        <v>32.75</v>
      </c>
      <c r="Q3734" t="s">
        <v>8316</v>
      </c>
      <c r="R3734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1">
        <v>1500</v>
      </c>
      <c r="E3735" s="11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1">
        <f t="shared" si="233"/>
        <v>0</v>
      </c>
      <c r="Q3735" t="s">
        <v>8316</v>
      </c>
      <c r="R3735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1">
        <v>1500</v>
      </c>
      <c r="E3736" s="11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11">
        <f t="shared" si="233"/>
        <v>61</v>
      </c>
      <c r="Q3736" t="s">
        <v>8316</v>
      </c>
      <c r="R3736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1">
        <v>150</v>
      </c>
      <c r="E3737" s="11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11">
        <f t="shared" si="233"/>
        <v>10</v>
      </c>
      <c r="Q3737" t="s">
        <v>8316</v>
      </c>
      <c r="R3737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1">
        <v>1500</v>
      </c>
      <c r="E3738" s="11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11">
        <f t="shared" si="233"/>
        <v>10</v>
      </c>
      <c r="Q3738" t="s">
        <v>8316</v>
      </c>
      <c r="R373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1">
        <v>700</v>
      </c>
      <c r="E3739" s="11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11">
        <f t="shared" si="233"/>
        <v>37.5</v>
      </c>
      <c r="Q3739" t="s">
        <v>8316</v>
      </c>
      <c r="R3739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1">
        <v>1500</v>
      </c>
      <c r="E3740" s="11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11">
        <f t="shared" si="233"/>
        <v>45</v>
      </c>
      <c r="Q3740" t="s">
        <v>8316</v>
      </c>
      <c r="R3740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1">
        <v>4000</v>
      </c>
      <c r="E3741" s="1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11">
        <f t="shared" si="233"/>
        <v>100.625</v>
      </c>
      <c r="Q3741" t="s">
        <v>8316</v>
      </c>
      <c r="R3741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1">
        <v>2000</v>
      </c>
      <c r="E3742" s="11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11">
        <f t="shared" si="233"/>
        <v>25.571428571428573</v>
      </c>
      <c r="Q3742" t="s">
        <v>8316</v>
      </c>
      <c r="R374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1">
        <v>20000</v>
      </c>
      <c r="E3743" s="11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1">
        <f t="shared" si="233"/>
        <v>0</v>
      </c>
      <c r="Q3743" t="s">
        <v>8316</v>
      </c>
      <c r="R3743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1">
        <v>5000</v>
      </c>
      <c r="E3744" s="11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11">
        <f t="shared" si="233"/>
        <v>25</v>
      </c>
      <c r="Q3744" t="s">
        <v>8316</v>
      </c>
      <c r="R3744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1">
        <v>2200</v>
      </c>
      <c r="E3745" s="11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1">
        <f t="shared" si="233"/>
        <v>0</v>
      </c>
      <c r="Q3745" t="s">
        <v>8316</v>
      </c>
      <c r="R3745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1">
        <v>1200</v>
      </c>
      <c r="E3746" s="11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1">
        <f t="shared" si="233"/>
        <v>0</v>
      </c>
      <c r="Q3746" t="s">
        <v>8316</v>
      </c>
      <c r="R3746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1">
        <v>100</v>
      </c>
      <c r="E3747" s="11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11">
        <f t="shared" si="233"/>
        <v>10</v>
      </c>
      <c r="Q3747" t="s">
        <v>8316</v>
      </c>
      <c r="R3747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1">
        <v>8500</v>
      </c>
      <c r="E3748" s="11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11">
        <f t="shared" si="233"/>
        <v>202</v>
      </c>
      <c r="Q3748" t="s">
        <v>8316</v>
      </c>
      <c r="R374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1">
        <v>2500</v>
      </c>
      <c r="E3749" s="11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11">
        <f t="shared" si="233"/>
        <v>25</v>
      </c>
      <c r="Q3749" t="s">
        <v>8316</v>
      </c>
      <c r="R3749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1">
        <v>5000</v>
      </c>
      <c r="E3750" s="11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11">
        <f t="shared" si="233"/>
        <v>99.538461538461533</v>
      </c>
      <c r="Q3750" t="s">
        <v>8316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1">
        <v>500</v>
      </c>
      <c r="E3751" s="1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11">
        <f t="shared" si="233"/>
        <v>75</v>
      </c>
      <c r="Q3751" t="s">
        <v>8316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1">
        <v>6000</v>
      </c>
      <c r="E3752" s="11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11">
        <f t="shared" si="233"/>
        <v>215.25</v>
      </c>
      <c r="Q3752" t="s">
        <v>8316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1">
        <v>1000</v>
      </c>
      <c r="E3753" s="11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11">
        <f t="shared" si="233"/>
        <v>120.54545454545455</v>
      </c>
      <c r="Q3753" t="s">
        <v>8316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1">
        <v>500</v>
      </c>
      <c r="E3754" s="11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11">
        <f t="shared" si="233"/>
        <v>37.666666666666664</v>
      </c>
      <c r="Q3754" t="s">
        <v>8316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1">
        <v>5000</v>
      </c>
      <c r="E3755" s="11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11">
        <f t="shared" si="233"/>
        <v>172.23333333333332</v>
      </c>
      <c r="Q3755" t="s">
        <v>8316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1">
        <v>2500</v>
      </c>
      <c r="E3756" s="11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11">
        <f t="shared" si="233"/>
        <v>111.11111111111111</v>
      </c>
      <c r="Q3756" t="s">
        <v>8316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1">
        <v>550</v>
      </c>
      <c r="E3757" s="11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11">
        <f t="shared" si="233"/>
        <v>25.464285714285715</v>
      </c>
      <c r="Q3757" t="s">
        <v>8316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1">
        <v>4500</v>
      </c>
      <c r="E3758" s="11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11">
        <f t="shared" si="233"/>
        <v>267.64705882352939</v>
      </c>
      <c r="Q3758" t="s">
        <v>8316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1">
        <v>3500</v>
      </c>
      <c r="E3759" s="11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11">
        <f t="shared" si="233"/>
        <v>75.959999999999994</v>
      </c>
      <c r="Q3759" t="s">
        <v>8316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1">
        <v>1500</v>
      </c>
      <c r="E3760" s="11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11">
        <f t="shared" si="233"/>
        <v>59.03846153846154</v>
      </c>
      <c r="Q3760" t="s">
        <v>8316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1">
        <v>4000</v>
      </c>
      <c r="E3761" s="1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11">
        <f t="shared" si="233"/>
        <v>50.111022727272733</v>
      </c>
      <c r="Q3761" t="s">
        <v>8316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1">
        <v>5000</v>
      </c>
      <c r="E3762" s="11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11">
        <f t="shared" si="233"/>
        <v>55.502967032967035</v>
      </c>
      <c r="Q3762" t="s">
        <v>8316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1">
        <v>500</v>
      </c>
      <c r="E3763" s="11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11">
        <f t="shared" si="233"/>
        <v>166.66666666666666</v>
      </c>
      <c r="Q3763" t="s">
        <v>8316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1">
        <v>1250</v>
      </c>
      <c r="E3764" s="11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11">
        <f t="shared" si="233"/>
        <v>47.428571428571431</v>
      </c>
      <c r="Q3764" t="s">
        <v>8316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1">
        <v>5000</v>
      </c>
      <c r="E3765" s="11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11">
        <f t="shared" si="233"/>
        <v>64.935064935064929</v>
      </c>
      <c r="Q3765" t="s">
        <v>8316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1">
        <v>1500</v>
      </c>
      <c r="E3766" s="11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11">
        <f t="shared" si="233"/>
        <v>55.555555555555557</v>
      </c>
      <c r="Q3766" t="s">
        <v>8316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1">
        <v>7000</v>
      </c>
      <c r="E3767" s="11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11">
        <f t="shared" si="233"/>
        <v>74.224299065420567</v>
      </c>
      <c r="Q3767" t="s">
        <v>8316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1">
        <v>10000</v>
      </c>
      <c r="E3768" s="11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11">
        <f t="shared" si="233"/>
        <v>106.9271875</v>
      </c>
      <c r="Q3768" t="s">
        <v>8316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1">
        <v>2000</v>
      </c>
      <c r="E3769" s="11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11">
        <f t="shared" si="233"/>
        <v>41.696428571428569</v>
      </c>
      <c r="Q3769" t="s">
        <v>8316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1">
        <v>4000</v>
      </c>
      <c r="E3770" s="11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11">
        <f t="shared" si="233"/>
        <v>74.243275862068955</v>
      </c>
      <c r="Q3770" t="s">
        <v>8316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1">
        <v>1100</v>
      </c>
      <c r="E3771" s="1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11">
        <f t="shared" si="233"/>
        <v>73.333333333333329</v>
      </c>
      <c r="Q3771" t="s">
        <v>8316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1">
        <v>2000</v>
      </c>
      <c r="E3772" s="11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11">
        <f t="shared" si="233"/>
        <v>100</v>
      </c>
      <c r="Q3772" t="s">
        <v>8316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1">
        <v>1000</v>
      </c>
      <c r="E3773" s="11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11">
        <f t="shared" si="233"/>
        <v>38.421052631578945</v>
      </c>
      <c r="Q3773" t="s">
        <v>8316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1">
        <v>5000</v>
      </c>
      <c r="E3774" s="11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11">
        <f t="shared" si="233"/>
        <v>166.96969696969697</v>
      </c>
      <c r="Q3774" t="s">
        <v>8316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1">
        <v>5000</v>
      </c>
      <c r="E3775" s="11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11">
        <f t="shared" si="233"/>
        <v>94.912280701754383</v>
      </c>
      <c r="Q3775" t="s">
        <v>8316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1">
        <v>2500</v>
      </c>
      <c r="E3776" s="11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11">
        <f t="shared" si="233"/>
        <v>100</v>
      </c>
      <c r="Q3776" t="s">
        <v>8316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1">
        <v>2000</v>
      </c>
      <c r="E3777" s="11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11">
        <f t="shared" si="233"/>
        <v>143.21428571428572</v>
      </c>
      <c r="Q3777" t="s">
        <v>8316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1">
        <v>8000</v>
      </c>
      <c r="E3778" s="11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11">
        <f t="shared" si="233"/>
        <v>90.819148936170208</v>
      </c>
      <c r="Q3778" t="s">
        <v>8316</v>
      </c>
      <c r="R377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1">
        <v>2000</v>
      </c>
      <c r="E3779" s="11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11">
        <f t="shared" ref="P3779:P3842" si="237">IFERROR(E3779/L3779,0)</f>
        <v>48.542372881355931</v>
      </c>
      <c r="Q3779" t="s">
        <v>8316</v>
      </c>
      <c r="R3779" t="s">
        <v>8358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1">
        <v>2400</v>
      </c>
      <c r="E3780" s="11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11">
        <f t="shared" si="237"/>
        <v>70.027777777777771</v>
      </c>
      <c r="Q3780" t="s">
        <v>8316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1">
        <v>15000</v>
      </c>
      <c r="E3781" s="1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11">
        <f t="shared" si="237"/>
        <v>135.62608695652173</v>
      </c>
      <c r="Q3781" t="s">
        <v>8316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1">
        <v>2500</v>
      </c>
      <c r="E3782" s="11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11">
        <f t="shared" si="237"/>
        <v>100</v>
      </c>
      <c r="Q3782" t="s">
        <v>8316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1">
        <v>4500</v>
      </c>
      <c r="E3783" s="11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11">
        <f t="shared" si="237"/>
        <v>94.90384615384616</v>
      </c>
      <c r="Q3783" t="s">
        <v>8316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1">
        <v>2000</v>
      </c>
      <c r="E3784" s="11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11">
        <f t="shared" si="237"/>
        <v>75.370370370370367</v>
      </c>
      <c r="Q3784" t="s">
        <v>8316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1">
        <v>1200</v>
      </c>
      <c r="E3785" s="11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11">
        <f t="shared" si="237"/>
        <v>64.458333333333329</v>
      </c>
      <c r="Q3785" t="s">
        <v>8316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1">
        <v>1000</v>
      </c>
      <c r="E3786" s="11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11">
        <f t="shared" si="237"/>
        <v>115</v>
      </c>
      <c r="Q3786" t="s">
        <v>8316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1">
        <v>2000</v>
      </c>
      <c r="E3787" s="11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11">
        <f t="shared" si="237"/>
        <v>100.5</v>
      </c>
      <c r="Q3787" t="s">
        <v>8316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1">
        <v>6000</v>
      </c>
      <c r="E3788" s="11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11">
        <f t="shared" si="237"/>
        <v>93.774647887323937</v>
      </c>
      <c r="Q3788" t="s">
        <v>8316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1">
        <v>350</v>
      </c>
      <c r="E3789" s="11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11">
        <f t="shared" si="237"/>
        <v>35.1</v>
      </c>
      <c r="Q3789" t="s">
        <v>8316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1">
        <v>75000</v>
      </c>
      <c r="E3790" s="11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11">
        <f t="shared" si="237"/>
        <v>500</v>
      </c>
      <c r="Q3790" t="s">
        <v>8316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1">
        <v>3550</v>
      </c>
      <c r="E3791" s="1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11">
        <f t="shared" si="237"/>
        <v>29</v>
      </c>
      <c r="Q3791" t="s">
        <v>8316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1">
        <v>15000</v>
      </c>
      <c r="E3792" s="11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1">
        <f t="shared" si="237"/>
        <v>0</v>
      </c>
      <c r="Q3792" t="s">
        <v>8316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1">
        <v>1500</v>
      </c>
      <c r="E3793" s="11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1">
        <f t="shared" si="237"/>
        <v>0</v>
      </c>
      <c r="Q3793" t="s">
        <v>8316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1">
        <v>12500</v>
      </c>
      <c r="E3794" s="11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11">
        <f t="shared" si="237"/>
        <v>17.5</v>
      </c>
      <c r="Q3794" t="s">
        <v>8316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1">
        <v>7000</v>
      </c>
      <c r="E3795" s="11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11">
        <f t="shared" si="237"/>
        <v>174</v>
      </c>
      <c r="Q3795" t="s">
        <v>8316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1">
        <v>5000</v>
      </c>
      <c r="E3796" s="11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11">
        <f t="shared" si="237"/>
        <v>50</v>
      </c>
      <c r="Q3796" t="s">
        <v>8316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1">
        <v>600</v>
      </c>
      <c r="E3797" s="11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11">
        <f t="shared" si="237"/>
        <v>5</v>
      </c>
      <c r="Q3797" t="s">
        <v>8316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1">
        <v>22500</v>
      </c>
      <c r="E3798" s="11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11">
        <f t="shared" si="237"/>
        <v>1</v>
      </c>
      <c r="Q3798" t="s">
        <v>8316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1">
        <v>6000</v>
      </c>
      <c r="E3799" s="11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11">
        <f t="shared" si="237"/>
        <v>145.40540540540542</v>
      </c>
      <c r="Q3799" t="s">
        <v>8316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1">
        <v>70000</v>
      </c>
      <c r="E3800" s="11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11">
        <f t="shared" si="237"/>
        <v>205</v>
      </c>
      <c r="Q3800" t="s">
        <v>8316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1">
        <v>10000</v>
      </c>
      <c r="E3801" s="1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11">
        <f t="shared" si="237"/>
        <v>100.5</v>
      </c>
      <c r="Q3801" t="s">
        <v>8316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1">
        <v>22000</v>
      </c>
      <c r="E3802" s="11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11">
        <f t="shared" si="237"/>
        <v>55.0625</v>
      </c>
      <c r="Q3802" t="s">
        <v>8316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1">
        <v>5000</v>
      </c>
      <c r="E3803" s="11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11">
        <f t="shared" si="237"/>
        <v>47.333333333333336</v>
      </c>
      <c r="Q3803" t="s">
        <v>8316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1">
        <v>3000</v>
      </c>
      <c r="E3804" s="11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1">
        <f t="shared" si="237"/>
        <v>0</v>
      </c>
      <c r="Q3804" t="s">
        <v>8316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1">
        <v>12000</v>
      </c>
      <c r="E3805" s="11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11">
        <f t="shared" si="237"/>
        <v>58.95</v>
      </c>
      <c r="Q3805" t="s">
        <v>8316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1">
        <v>8000</v>
      </c>
      <c r="E3806" s="11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1">
        <f t="shared" si="237"/>
        <v>0</v>
      </c>
      <c r="Q3806" t="s">
        <v>8316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1">
        <v>150000</v>
      </c>
      <c r="E3807" s="11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11">
        <f t="shared" si="237"/>
        <v>1.5</v>
      </c>
      <c r="Q3807" t="s">
        <v>8316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1">
        <v>7500</v>
      </c>
      <c r="E3808" s="11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11">
        <f t="shared" si="237"/>
        <v>5</v>
      </c>
      <c r="Q3808" t="s">
        <v>8316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1">
        <v>1500</v>
      </c>
      <c r="E3809" s="11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11">
        <f t="shared" si="237"/>
        <v>50.555555555555557</v>
      </c>
      <c r="Q3809" t="s">
        <v>8316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1">
        <v>1000</v>
      </c>
      <c r="E3810" s="11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11">
        <f t="shared" si="237"/>
        <v>41.666666666666664</v>
      </c>
      <c r="Q3810" t="s">
        <v>8316</v>
      </c>
      <c r="R3810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1">
        <v>2000</v>
      </c>
      <c r="E3811" s="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11">
        <f t="shared" si="237"/>
        <v>53.289473684210527</v>
      </c>
      <c r="Q3811" t="s">
        <v>8316</v>
      </c>
      <c r="R3811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1">
        <v>1500</v>
      </c>
      <c r="E3812" s="11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11">
        <f t="shared" si="237"/>
        <v>70.230769230769226</v>
      </c>
      <c r="Q3812" t="s">
        <v>8316</v>
      </c>
      <c r="R381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1">
        <v>250</v>
      </c>
      <c r="E3813" s="11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11">
        <f t="shared" si="237"/>
        <v>43.421052631578945</v>
      </c>
      <c r="Q3813" t="s">
        <v>8316</v>
      </c>
      <c r="R3813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1">
        <v>2000</v>
      </c>
      <c r="E3814" s="11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11">
        <f t="shared" si="237"/>
        <v>199.18181818181819</v>
      </c>
      <c r="Q3814" t="s">
        <v>8316</v>
      </c>
      <c r="R3814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1">
        <v>2100</v>
      </c>
      <c r="E3815" s="11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11">
        <f t="shared" si="237"/>
        <v>78.518148148148143</v>
      </c>
      <c r="Q3815" t="s">
        <v>8316</v>
      </c>
      <c r="R3815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1">
        <v>1500</v>
      </c>
      <c r="E3816" s="11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11">
        <f t="shared" si="237"/>
        <v>61.823529411764703</v>
      </c>
      <c r="Q3816" t="s">
        <v>8316</v>
      </c>
      <c r="R3816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1">
        <v>1000</v>
      </c>
      <c r="E3817" s="11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11">
        <f t="shared" si="237"/>
        <v>50.000500000000002</v>
      </c>
      <c r="Q3817" t="s">
        <v>8316</v>
      </c>
      <c r="R3817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1">
        <v>1500</v>
      </c>
      <c r="E3818" s="11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11">
        <f t="shared" si="237"/>
        <v>48.339729729729726</v>
      </c>
      <c r="Q3818" t="s">
        <v>8316</v>
      </c>
      <c r="R381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1">
        <v>2000</v>
      </c>
      <c r="E3819" s="11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11">
        <f t="shared" si="237"/>
        <v>107.25</v>
      </c>
      <c r="Q3819" t="s">
        <v>8316</v>
      </c>
      <c r="R3819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1">
        <v>250</v>
      </c>
      <c r="E3820" s="11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11">
        <f t="shared" si="237"/>
        <v>57</v>
      </c>
      <c r="Q3820" t="s">
        <v>8316</v>
      </c>
      <c r="R3820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1">
        <v>1000</v>
      </c>
      <c r="E3821" s="1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11">
        <f t="shared" si="237"/>
        <v>40.92307692307692</v>
      </c>
      <c r="Q3821" t="s">
        <v>8316</v>
      </c>
      <c r="R3821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1">
        <v>300</v>
      </c>
      <c r="E3822" s="11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11">
        <f t="shared" si="237"/>
        <v>21.5</v>
      </c>
      <c r="Q3822" t="s">
        <v>8316</v>
      </c>
      <c r="R382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1">
        <v>3500</v>
      </c>
      <c r="E3823" s="11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11">
        <f t="shared" si="237"/>
        <v>79.543478260869563</v>
      </c>
      <c r="Q3823" t="s">
        <v>8316</v>
      </c>
      <c r="R3823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1">
        <v>5000</v>
      </c>
      <c r="E3824" s="11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11">
        <f t="shared" si="237"/>
        <v>72.381578947368425</v>
      </c>
      <c r="Q3824" t="s">
        <v>8316</v>
      </c>
      <c r="R3824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1">
        <v>2500</v>
      </c>
      <c r="E3825" s="11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11">
        <f t="shared" si="237"/>
        <v>64.634146341463421</v>
      </c>
      <c r="Q3825" t="s">
        <v>8316</v>
      </c>
      <c r="R3825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1">
        <v>250</v>
      </c>
      <c r="E3826" s="11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11">
        <f t="shared" si="237"/>
        <v>38.571428571428569</v>
      </c>
      <c r="Q3826" t="s">
        <v>8316</v>
      </c>
      <c r="R3826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1">
        <v>5000</v>
      </c>
      <c r="E3827" s="11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11">
        <f t="shared" si="237"/>
        <v>107.57142857142857</v>
      </c>
      <c r="Q3827" t="s">
        <v>8316</v>
      </c>
      <c r="R3827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1">
        <v>600</v>
      </c>
      <c r="E3828" s="11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11">
        <f t="shared" si="237"/>
        <v>27.5</v>
      </c>
      <c r="Q3828" t="s">
        <v>8316</v>
      </c>
      <c r="R382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1">
        <v>3000</v>
      </c>
      <c r="E3829" s="11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11">
        <f t="shared" si="237"/>
        <v>70.461538461538467</v>
      </c>
      <c r="Q3829" t="s">
        <v>8316</v>
      </c>
      <c r="R3829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1">
        <v>5000</v>
      </c>
      <c r="E3830" s="11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11">
        <f t="shared" si="237"/>
        <v>178.57142857142858</v>
      </c>
      <c r="Q3830" t="s">
        <v>8316</v>
      </c>
      <c r="R3830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1">
        <v>500</v>
      </c>
      <c r="E3831" s="1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11">
        <f t="shared" si="237"/>
        <v>62.625</v>
      </c>
      <c r="Q3831" t="s">
        <v>8316</v>
      </c>
      <c r="R3831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1">
        <v>100</v>
      </c>
      <c r="E3832" s="11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11">
        <f t="shared" si="237"/>
        <v>75</v>
      </c>
      <c r="Q3832" t="s">
        <v>8316</v>
      </c>
      <c r="R383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1">
        <v>500</v>
      </c>
      <c r="E3833" s="11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11">
        <f t="shared" si="237"/>
        <v>58.901111111111113</v>
      </c>
      <c r="Q3833" t="s">
        <v>8316</v>
      </c>
      <c r="R3833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1">
        <v>1200</v>
      </c>
      <c r="E3834" s="11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11">
        <f t="shared" si="237"/>
        <v>139.55555555555554</v>
      </c>
      <c r="Q3834" t="s">
        <v>8316</v>
      </c>
      <c r="R3834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1">
        <v>1200</v>
      </c>
      <c r="E3835" s="11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11">
        <f t="shared" si="237"/>
        <v>70</v>
      </c>
      <c r="Q3835" t="s">
        <v>8316</v>
      </c>
      <c r="R3835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1">
        <v>3000</v>
      </c>
      <c r="E3836" s="11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11">
        <f t="shared" si="237"/>
        <v>57.385964912280699</v>
      </c>
      <c r="Q3836" t="s">
        <v>8316</v>
      </c>
      <c r="R3836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1">
        <v>200</v>
      </c>
      <c r="E3837" s="11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11">
        <f t="shared" si="237"/>
        <v>40</v>
      </c>
      <c r="Q3837" t="s">
        <v>8316</v>
      </c>
      <c r="R3837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1">
        <v>800</v>
      </c>
      <c r="E3838" s="11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11">
        <f t="shared" si="237"/>
        <v>64.285714285714292</v>
      </c>
      <c r="Q3838" t="s">
        <v>8316</v>
      </c>
      <c r="R383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1">
        <v>2000</v>
      </c>
      <c r="E3839" s="11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11">
        <f t="shared" si="237"/>
        <v>120.11764705882354</v>
      </c>
      <c r="Q3839" t="s">
        <v>8316</v>
      </c>
      <c r="R3839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1">
        <v>100000</v>
      </c>
      <c r="E3840" s="11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11">
        <f t="shared" si="237"/>
        <v>1008.24</v>
      </c>
      <c r="Q3840" t="s">
        <v>8316</v>
      </c>
      <c r="R3840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1">
        <v>2000</v>
      </c>
      <c r="E3841" s="1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11">
        <f t="shared" si="237"/>
        <v>63.28125</v>
      </c>
      <c r="Q3841" t="s">
        <v>8316</v>
      </c>
      <c r="R3841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1">
        <v>1</v>
      </c>
      <c r="E3842" s="11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11">
        <f t="shared" si="237"/>
        <v>21.666666666666668</v>
      </c>
      <c r="Q3842" t="s">
        <v>8316</v>
      </c>
      <c r="R3842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1">
        <v>10000</v>
      </c>
      <c r="E3843" s="11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11">
        <f t="shared" ref="P3843:P3906" si="241">IFERROR(E3843/L3843,0)</f>
        <v>25.647058823529413</v>
      </c>
      <c r="Q3843" t="s">
        <v>8316</v>
      </c>
      <c r="R3843" t="s">
        <v>8317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1">
        <v>5000</v>
      </c>
      <c r="E3844" s="11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11">
        <f t="shared" si="241"/>
        <v>47.695652173913047</v>
      </c>
      <c r="Q3844" t="s">
        <v>8316</v>
      </c>
      <c r="R3844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1">
        <v>5000</v>
      </c>
      <c r="E3845" s="11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11">
        <f t="shared" si="241"/>
        <v>56.05263157894737</v>
      </c>
      <c r="Q3845" t="s">
        <v>8316</v>
      </c>
      <c r="R3845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1">
        <v>9800</v>
      </c>
      <c r="E3846" s="11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11">
        <f t="shared" si="241"/>
        <v>81.319999999999993</v>
      </c>
      <c r="Q3846" t="s">
        <v>8316</v>
      </c>
      <c r="R3846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1">
        <v>40000</v>
      </c>
      <c r="E3847" s="11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11">
        <f t="shared" si="241"/>
        <v>70.166666666666671</v>
      </c>
      <c r="Q3847" t="s">
        <v>8316</v>
      </c>
      <c r="R3847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1">
        <v>7000</v>
      </c>
      <c r="E3848" s="11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11">
        <f t="shared" si="241"/>
        <v>23.625</v>
      </c>
      <c r="Q3848" t="s">
        <v>8316</v>
      </c>
      <c r="R384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1">
        <v>10500</v>
      </c>
      <c r="E3849" s="11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11">
        <f t="shared" si="241"/>
        <v>188.55555555555554</v>
      </c>
      <c r="Q3849" t="s">
        <v>8316</v>
      </c>
      <c r="R3849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1">
        <v>13000</v>
      </c>
      <c r="E3850" s="11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11">
        <f t="shared" si="241"/>
        <v>49.511627906976742</v>
      </c>
      <c r="Q3850" t="s">
        <v>8316</v>
      </c>
      <c r="R3850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1">
        <v>30000</v>
      </c>
      <c r="E3851" s="1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11">
        <f t="shared" si="241"/>
        <v>75.464285714285708</v>
      </c>
      <c r="Q3851" t="s">
        <v>8316</v>
      </c>
      <c r="R3851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1">
        <v>1000</v>
      </c>
      <c r="E3852" s="11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11">
        <f t="shared" si="241"/>
        <v>9.5</v>
      </c>
      <c r="Q3852" t="s">
        <v>8316</v>
      </c>
      <c r="R385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1">
        <v>2500</v>
      </c>
      <c r="E3853" s="11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11">
        <f t="shared" si="241"/>
        <v>35.5</v>
      </c>
      <c r="Q3853" t="s">
        <v>8316</v>
      </c>
      <c r="R3853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1">
        <v>10000</v>
      </c>
      <c r="E3854" s="11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11">
        <f t="shared" si="241"/>
        <v>10</v>
      </c>
      <c r="Q3854" t="s">
        <v>8316</v>
      </c>
      <c r="R3854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1">
        <v>100000</v>
      </c>
      <c r="E3855" s="11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11">
        <f t="shared" si="241"/>
        <v>13</v>
      </c>
      <c r="Q3855" t="s">
        <v>8316</v>
      </c>
      <c r="R3855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1">
        <v>11000</v>
      </c>
      <c r="E3856" s="11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11">
        <f t="shared" si="241"/>
        <v>89.4</v>
      </c>
      <c r="Q3856" t="s">
        <v>8316</v>
      </c>
      <c r="R3856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1">
        <v>1000</v>
      </c>
      <c r="E3857" s="11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11">
        <f t="shared" si="241"/>
        <v>25</v>
      </c>
      <c r="Q3857" t="s">
        <v>8316</v>
      </c>
      <c r="R3857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1">
        <v>5000</v>
      </c>
      <c r="E3858" s="11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11">
        <f t="shared" si="241"/>
        <v>1</v>
      </c>
      <c r="Q3858" t="s">
        <v>8316</v>
      </c>
      <c r="R385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1">
        <v>5000</v>
      </c>
      <c r="E3859" s="11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11">
        <f t="shared" si="241"/>
        <v>65</v>
      </c>
      <c r="Q3859" t="s">
        <v>8316</v>
      </c>
      <c r="R3859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1">
        <v>500</v>
      </c>
      <c r="E3860" s="11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11">
        <f t="shared" si="241"/>
        <v>10</v>
      </c>
      <c r="Q3860" t="s">
        <v>8316</v>
      </c>
      <c r="R3860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1">
        <v>2500</v>
      </c>
      <c r="E3861" s="1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11">
        <f t="shared" si="241"/>
        <v>1</v>
      </c>
      <c r="Q3861" t="s">
        <v>8316</v>
      </c>
      <c r="R3861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1">
        <v>6000</v>
      </c>
      <c r="E3862" s="11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11">
        <f t="shared" si="241"/>
        <v>81.538461538461533</v>
      </c>
      <c r="Q3862" t="s">
        <v>8316</v>
      </c>
      <c r="R386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1">
        <v>2000</v>
      </c>
      <c r="E3863" s="11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11">
        <f t="shared" si="241"/>
        <v>100</v>
      </c>
      <c r="Q3863" t="s">
        <v>8316</v>
      </c>
      <c r="R3863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1">
        <v>7500</v>
      </c>
      <c r="E3864" s="11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11">
        <f t="shared" si="241"/>
        <v>1</v>
      </c>
      <c r="Q3864" t="s">
        <v>8316</v>
      </c>
      <c r="R3864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1">
        <v>6000</v>
      </c>
      <c r="E3865" s="11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1">
        <f t="shared" si="241"/>
        <v>0</v>
      </c>
      <c r="Q3865" t="s">
        <v>8316</v>
      </c>
      <c r="R3865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1">
        <v>5000</v>
      </c>
      <c r="E3866" s="11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11">
        <f t="shared" si="241"/>
        <v>20</v>
      </c>
      <c r="Q3866" t="s">
        <v>8316</v>
      </c>
      <c r="R3866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1">
        <v>2413</v>
      </c>
      <c r="E3867" s="11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11">
        <f t="shared" si="241"/>
        <v>46.428571428571431</v>
      </c>
      <c r="Q3867" t="s">
        <v>8316</v>
      </c>
      <c r="R3867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1">
        <v>2000</v>
      </c>
      <c r="E3868" s="11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11">
        <f t="shared" si="241"/>
        <v>5.5</v>
      </c>
      <c r="Q3868" t="s">
        <v>8316</v>
      </c>
      <c r="R386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1">
        <v>2000</v>
      </c>
      <c r="E3869" s="11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11">
        <f t="shared" si="241"/>
        <v>50.2</v>
      </c>
      <c r="Q3869" t="s">
        <v>8316</v>
      </c>
      <c r="R3869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1">
        <v>5000</v>
      </c>
      <c r="E3870" s="11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11">
        <f t="shared" si="241"/>
        <v>10</v>
      </c>
      <c r="Q3870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1">
        <v>13111</v>
      </c>
      <c r="E3871" s="1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11">
        <f t="shared" si="241"/>
        <v>30.133333333333333</v>
      </c>
      <c r="Q3871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1">
        <v>10000</v>
      </c>
      <c r="E3872" s="11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11">
        <f t="shared" si="241"/>
        <v>150</v>
      </c>
      <c r="Q3872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1">
        <v>1500</v>
      </c>
      <c r="E3873" s="11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11">
        <f t="shared" si="241"/>
        <v>13.333333333333334</v>
      </c>
      <c r="Q3873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1">
        <v>15000</v>
      </c>
      <c r="E3874" s="11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1">
        <f t="shared" si="241"/>
        <v>0</v>
      </c>
      <c r="Q3874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1">
        <v>5500</v>
      </c>
      <c r="E3875" s="11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1">
        <f t="shared" si="241"/>
        <v>0</v>
      </c>
      <c r="Q3875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1">
        <v>620</v>
      </c>
      <c r="E3876" s="11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1">
        <f t="shared" si="241"/>
        <v>0</v>
      </c>
      <c r="Q3876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1">
        <v>30000</v>
      </c>
      <c r="E3877" s="11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1">
        <f t="shared" si="241"/>
        <v>0</v>
      </c>
      <c r="Q3877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1">
        <v>3900</v>
      </c>
      <c r="E3878" s="11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11">
        <f t="shared" si="241"/>
        <v>44.760869565217391</v>
      </c>
      <c r="Q387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1">
        <v>25000</v>
      </c>
      <c r="E3879" s="11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11">
        <f t="shared" si="241"/>
        <v>88.642857142857139</v>
      </c>
      <c r="Q3879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1">
        <v>18000</v>
      </c>
      <c r="E3880" s="11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11">
        <f t="shared" si="241"/>
        <v>10</v>
      </c>
      <c r="Q3880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1">
        <v>15000</v>
      </c>
      <c r="E3881" s="1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1">
        <f t="shared" si="241"/>
        <v>0</v>
      </c>
      <c r="Q3881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1">
        <v>7500</v>
      </c>
      <c r="E3882" s="11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11">
        <f t="shared" si="241"/>
        <v>57.647058823529413</v>
      </c>
      <c r="Q3882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1">
        <v>500</v>
      </c>
      <c r="E3883" s="11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11">
        <f t="shared" si="241"/>
        <v>25</v>
      </c>
      <c r="Q3883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1">
        <v>30000</v>
      </c>
      <c r="E3884" s="11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1">
        <f t="shared" si="241"/>
        <v>0</v>
      </c>
      <c r="Q3884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1">
        <v>15000</v>
      </c>
      <c r="E3885" s="11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1">
        <f t="shared" si="241"/>
        <v>0</v>
      </c>
      <c r="Q3885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1">
        <v>10000</v>
      </c>
      <c r="E3886" s="11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1">
        <f t="shared" si="241"/>
        <v>0</v>
      </c>
      <c r="Q3886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1">
        <v>375000</v>
      </c>
      <c r="E3887" s="11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1">
        <f t="shared" si="241"/>
        <v>0</v>
      </c>
      <c r="Q3887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1">
        <v>10000</v>
      </c>
      <c r="E3888" s="11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1">
        <f t="shared" si="241"/>
        <v>0</v>
      </c>
      <c r="Q388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1">
        <v>2000</v>
      </c>
      <c r="E3889" s="11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11">
        <f t="shared" si="241"/>
        <v>17.5</v>
      </c>
      <c r="Q3889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1">
        <v>2000</v>
      </c>
      <c r="E3890" s="11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11">
        <f t="shared" si="241"/>
        <v>38.714285714285715</v>
      </c>
      <c r="Q3890" t="s">
        <v>8316</v>
      </c>
      <c r="R3890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1">
        <v>8000</v>
      </c>
      <c r="E3891" s="1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11">
        <f t="shared" si="241"/>
        <v>13.111111111111111</v>
      </c>
      <c r="Q3891" t="s">
        <v>8316</v>
      </c>
      <c r="R3891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1">
        <v>15000</v>
      </c>
      <c r="E3892" s="11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11">
        <f t="shared" si="241"/>
        <v>315.5</v>
      </c>
      <c r="Q3892" t="s">
        <v>8316</v>
      </c>
      <c r="R389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1">
        <v>800</v>
      </c>
      <c r="E3893" s="11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11">
        <f t="shared" si="241"/>
        <v>37.142857142857146</v>
      </c>
      <c r="Q3893" t="s">
        <v>8316</v>
      </c>
      <c r="R3893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1">
        <v>1000</v>
      </c>
      <c r="E3894" s="11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1">
        <f t="shared" si="241"/>
        <v>0</v>
      </c>
      <c r="Q3894" t="s">
        <v>8316</v>
      </c>
      <c r="R3894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1">
        <v>50000</v>
      </c>
      <c r="E3895" s="11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11">
        <f t="shared" si="241"/>
        <v>128.27380952380952</v>
      </c>
      <c r="Q3895" t="s">
        <v>8316</v>
      </c>
      <c r="R3895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1">
        <v>15000</v>
      </c>
      <c r="E3896" s="11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11">
        <f t="shared" si="241"/>
        <v>47.272727272727273</v>
      </c>
      <c r="Q3896" t="s">
        <v>8316</v>
      </c>
      <c r="R3896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1">
        <v>1000</v>
      </c>
      <c r="E3897" s="11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11">
        <f t="shared" si="241"/>
        <v>50</v>
      </c>
      <c r="Q3897" t="s">
        <v>8316</v>
      </c>
      <c r="R3897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1">
        <v>1600</v>
      </c>
      <c r="E3898" s="11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11">
        <f t="shared" si="241"/>
        <v>42.5</v>
      </c>
      <c r="Q3898" t="s">
        <v>8316</v>
      </c>
      <c r="R389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1">
        <v>2500</v>
      </c>
      <c r="E3899" s="11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11">
        <f t="shared" si="241"/>
        <v>44</v>
      </c>
      <c r="Q3899" t="s">
        <v>8316</v>
      </c>
      <c r="R3899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1">
        <v>2500</v>
      </c>
      <c r="E3900" s="11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11">
        <f t="shared" si="241"/>
        <v>50.875</v>
      </c>
      <c r="Q3900" t="s">
        <v>8316</v>
      </c>
      <c r="R3900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1">
        <v>10000</v>
      </c>
      <c r="E3901" s="1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11">
        <f t="shared" si="241"/>
        <v>62.5</v>
      </c>
      <c r="Q3901" t="s">
        <v>8316</v>
      </c>
      <c r="R3901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1">
        <v>2500</v>
      </c>
      <c r="E3902" s="11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11">
        <f t="shared" si="241"/>
        <v>27</v>
      </c>
      <c r="Q3902" t="s">
        <v>8316</v>
      </c>
      <c r="R390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1">
        <v>3000</v>
      </c>
      <c r="E3903" s="11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11">
        <f t="shared" si="241"/>
        <v>25</v>
      </c>
      <c r="Q3903" t="s">
        <v>8316</v>
      </c>
      <c r="R3903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1">
        <v>3000</v>
      </c>
      <c r="E3904" s="11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11">
        <f t="shared" si="241"/>
        <v>47.258064516129032</v>
      </c>
      <c r="Q3904" t="s">
        <v>8316</v>
      </c>
      <c r="R3904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1">
        <v>1500</v>
      </c>
      <c r="E3905" s="11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1">
        <f t="shared" si="241"/>
        <v>0</v>
      </c>
      <c r="Q3905" t="s">
        <v>8316</v>
      </c>
      <c r="R3905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1">
        <v>10000</v>
      </c>
      <c r="E3906" s="11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11">
        <f t="shared" si="241"/>
        <v>1.5</v>
      </c>
      <c r="Q3906" t="s">
        <v>8316</v>
      </c>
      <c r="R3906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1">
        <v>1500</v>
      </c>
      <c r="E3907" s="11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11">
        <f t="shared" ref="P3907:P3970" si="245">IFERROR(E3907/L3907,0)</f>
        <v>24.714285714285715</v>
      </c>
      <c r="Q3907" t="s">
        <v>8316</v>
      </c>
      <c r="R3907" t="s">
        <v>8317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1">
        <v>1500</v>
      </c>
      <c r="E3908" s="11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11">
        <f t="shared" si="245"/>
        <v>63.125</v>
      </c>
      <c r="Q3908" t="s">
        <v>8316</v>
      </c>
      <c r="R390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1">
        <v>1000</v>
      </c>
      <c r="E3909" s="11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11">
        <f t="shared" si="245"/>
        <v>38.25</v>
      </c>
      <c r="Q3909" t="s">
        <v>8316</v>
      </c>
      <c r="R3909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1">
        <v>750</v>
      </c>
      <c r="E3910" s="11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11">
        <f t="shared" si="245"/>
        <v>16.25</v>
      </c>
      <c r="Q3910" t="s">
        <v>8316</v>
      </c>
      <c r="R3910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1">
        <v>60000</v>
      </c>
      <c r="E3911" s="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11">
        <f t="shared" si="245"/>
        <v>33.75</v>
      </c>
      <c r="Q3911" t="s">
        <v>8316</v>
      </c>
      <c r="R3911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1">
        <v>6000</v>
      </c>
      <c r="E3912" s="11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11">
        <f t="shared" si="245"/>
        <v>61.666666666666664</v>
      </c>
      <c r="Q3912" t="s">
        <v>8316</v>
      </c>
      <c r="R391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1">
        <v>8000</v>
      </c>
      <c r="E3913" s="11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11">
        <f t="shared" si="245"/>
        <v>83.138888888888886</v>
      </c>
      <c r="Q3913" t="s">
        <v>8316</v>
      </c>
      <c r="R3913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1">
        <v>15000</v>
      </c>
      <c r="E3914" s="11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11">
        <f t="shared" si="245"/>
        <v>1</v>
      </c>
      <c r="Q3914" t="s">
        <v>8316</v>
      </c>
      <c r="R3914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1">
        <v>10000</v>
      </c>
      <c r="E3915" s="11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11">
        <f t="shared" si="245"/>
        <v>142.85714285714286</v>
      </c>
      <c r="Q3915" t="s">
        <v>8316</v>
      </c>
      <c r="R3915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1">
        <v>2500</v>
      </c>
      <c r="E3916" s="11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11">
        <f t="shared" si="245"/>
        <v>33.666666666666664</v>
      </c>
      <c r="Q3916" t="s">
        <v>8316</v>
      </c>
      <c r="R3916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1">
        <v>1500</v>
      </c>
      <c r="E3917" s="11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11">
        <f t="shared" si="245"/>
        <v>5</v>
      </c>
      <c r="Q3917" t="s">
        <v>8316</v>
      </c>
      <c r="R3917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1">
        <v>2000</v>
      </c>
      <c r="E3918" s="11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1">
        <f t="shared" si="245"/>
        <v>0</v>
      </c>
      <c r="Q3918" t="s">
        <v>8316</v>
      </c>
      <c r="R391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1">
        <v>3500</v>
      </c>
      <c r="E3919" s="11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11">
        <f t="shared" si="245"/>
        <v>10</v>
      </c>
      <c r="Q3919" t="s">
        <v>8316</v>
      </c>
      <c r="R3919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1">
        <v>60000</v>
      </c>
      <c r="E3920" s="11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11">
        <f t="shared" si="245"/>
        <v>40</v>
      </c>
      <c r="Q3920" t="s">
        <v>8316</v>
      </c>
      <c r="R3920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1">
        <v>5000</v>
      </c>
      <c r="E3921" s="1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11">
        <f t="shared" si="245"/>
        <v>30</v>
      </c>
      <c r="Q3921" t="s">
        <v>8316</v>
      </c>
      <c r="R3921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1">
        <v>2500</v>
      </c>
      <c r="E3922" s="11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11">
        <f t="shared" si="245"/>
        <v>45</v>
      </c>
      <c r="Q3922" t="s">
        <v>8316</v>
      </c>
      <c r="R392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1">
        <v>3000</v>
      </c>
      <c r="E3923" s="11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1">
        <f t="shared" si="245"/>
        <v>0</v>
      </c>
      <c r="Q3923" t="s">
        <v>8316</v>
      </c>
      <c r="R3923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1">
        <v>750</v>
      </c>
      <c r="E3924" s="11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11">
        <f t="shared" si="245"/>
        <v>10.166666666666666</v>
      </c>
      <c r="Q3924" t="s">
        <v>8316</v>
      </c>
      <c r="R3924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1">
        <v>11500</v>
      </c>
      <c r="E3925" s="11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11">
        <f t="shared" si="245"/>
        <v>81.411764705882348</v>
      </c>
      <c r="Q3925" t="s">
        <v>8316</v>
      </c>
      <c r="R3925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1">
        <v>15000</v>
      </c>
      <c r="E3926" s="11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11">
        <f t="shared" si="245"/>
        <v>57.25</v>
      </c>
      <c r="Q3926" t="s">
        <v>8316</v>
      </c>
      <c r="R3926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1">
        <v>150</v>
      </c>
      <c r="E3927" s="11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11">
        <f t="shared" si="245"/>
        <v>5</v>
      </c>
      <c r="Q3927" t="s">
        <v>8316</v>
      </c>
      <c r="R3927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1">
        <v>5000</v>
      </c>
      <c r="E3928" s="11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11">
        <f t="shared" si="245"/>
        <v>15</v>
      </c>
      <c r="Q3928" t="s">
        <v>8316</v>
      </c>
      <c r="R392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1">
        <v>2500</v>
      </c>
      <c r="E3929" s="11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11">
        <f t="shared" si="245"/>
        <v>12.5</v>
      </c>
      <c r="Q3929" t="s">
        <v>8316</v>
      </c>
      <c r="R3929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1">
        <v>5000</v>
      </c>
      <c r="E3930" s="11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11">
        <f t="shared" si="245"/>
        <v>93</v>
      </c>
      <c r="Q3930" t="s">
        <v>8316</v>
      </c>
      <c r="R3930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1">
        <v>20000</v>
      </c>
      <c r="E3931" s="1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11">
        <f t="shared" si="245"/>
        <v>32.357142857142854</v>
      </c>
      <c r="Q3931" t="s">
        <v>8316</v>
      </c>
      <c r="R3931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1">
        <v>10000</v>
      </c>
      <c r="E3932" s="11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1">
        <f t="shared" si="245"/>
        <v>0</v>
      </c>
      <c r="Q3932" t="s">
        <v>8316</v>
      </c>
      <c r="R393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1">
        <v>8000</v>
      </c>
      <c r="E3933" s="11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1">
        <f t="shared" si="245"/>
        <v>0</v>
      </c>
      <c r="Q3933" t="s">
        <v>8316</v>
      </c>
      <c r="R3933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1">
        <v>12000</v>
      </c>
      <c r="E3934" s="11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11">
        <f t="shared" si="245"/>
        <v>1</v>
      </c>
      <c r="Q3934" t="s">
        <v>8316</v>
      </c>
      <c r="R3934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1">
        <v>7000</v>
      </c>
      <c r="E3935" s="11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11">
        <f t="shared" si="245"/>
        <v>91.833333333333329</v>
      </c>
      <c r="Q3935" t="s">
        <v>8316</v>
      </c>
      <c r="R3935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1">
        <v>5000</v>
      </c>
      <c r="E3936" s="11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11">
        <f t="shared" si="245"/>
        <v>45.833333333333336</v>
      </c>
      <c r="Q3936" t="s">
        <v>8316</v>
      </c>
      <c r="R3936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1">
        <v>3000</v>
      </c>
      <c r="E3937" s="11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11">
        <f t="shared" si="245"/>
        <v>57.173913043478258</v>
      </c>
      <c r="Q3937" t="s">
        <v>8316</v>
      </c>
      <c r="R3937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1">
        <v>20000</v>
      </c>
      <c r="E3938" s="11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1">
        <f t="shared" si="245"/>
        <v>0</v>
      </c>
      <c r="Q3938" t="s">
        <v>8316</v>
      </c>
      <c r="R393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1">
        <v>2885</v>
      </c>
      <c r="E3939" s="11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11">
        <f t="shared" si="245"/>
        <v>248.5</v>
      </c>
      <c r="Q3939" t="s">
        <v>8316</v>
      </c>
      <c r="R3939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1">
        <v>3255</v>
      </c>
      <c r="E3940" s="11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11">
        <f t="shared" si="245"/>
        <v>79.400000000000006</v>
      </c>
      <c r="Q3940" t="s">
        <v>8316</v>
      </c>
      <c r="R3940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1">
        <v>5000</v>
      </c>
      <c r="E3941" s="1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11">
        <f t="shared" si="245"/>
        <v>5</v>
      </c>
      <c r="Q3941" t="s">
        <v>8316</v>
      </c>
      <c r="R3941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1">
        <v>5000</v>
      </c>
      <c r="E3942" s="11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11">
        <f t="shared" si="245"/>
        <v>5.5</v>
      </c>
      <c r="Q3942" t="s">
        <v>8316</v>
      </c>
      <c r="R394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1">
        <v>5500</v>
      </c>
      <c r="E3943" s="11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11">
        <f t="shared" si="245"/>
        <v>25</v>
      </c>
      <c r="Q3943" t="s">
        <v>8316</v>
      </c>
      <c r="R3943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1">
        <v>1200</v>
      </c>
      <c r="E3944" s="11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1">
        <f t="shared" si="245"/>
        <v>0</v>
      </c>
      <c r="Q3944" t="s">
        <v>8316</v>
      </c>
      <c r="R3944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1">
        <v>5000</v>
      </c>
      <c r="E3945" s="11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11">
        <f t="shared" si="245"/>
        <v>137.07692307692307</v>
      </c>
      <c r="Q3945" t="s">
        <v>8316</v>
      </c>
      <c r="R3945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1">
        <v>5000</v>
      </c>
      <c r="E3946" s="11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1">
        <f t="shared" si="245"/>
        <v>0</v>
      </c>
      <c r="Q3946" t="s">
        <v>8316</v>
      </c>
      <c r="R3946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1">
        <v>2000</v>
      </c>
      <c r="E3947" s="11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11">
        <f t="shared" si="245"/>
        <v>5</v>
      </c>
      <c r="Q3947" t="s">
        <v>8316</v>
      </c>
      <c r="R3947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1">
        <v>6000</v>
      </c>
      <c r="E3948" s="11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11">
        <f t="shared" si="245"/>
        <v>39</v>
      </c>
      <c r="Q3948" t="s">
        <v>8316</v>
      </c>
      <c r="R394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1">
        <v>3000</v>
      </c>
      <c r="E3949" s="11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11">
        <f t="shared" si="245"/>
        <v>50.5</v>
      </c>
      <c r="Q3949" t="s">
        <v>8316</v>
      </c>
      <c r="R3949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1">
        <v>30000</v>
      </c>
      <c r="E3950" s="11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1">
        <f t="shared" si="245"/>
        <v>0</v>
      </c>
      <c r="Q3950" t="s">
        <v>8316</v>
      </c>
      <c r="R3950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1">
        <v>10000</v>
      </c>
      <c r="E3951" s="1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11">
        <f t="shared" si="245"/>
        <v>49.28125</v>
      </c>
      <c r="Q3951" t="s">
        <v>8316</v>
      </c>
      <c r="R3951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1">
        <v>4000</v>
      </c>
      <c r="E3952" s="11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11">
        <f t="shared" si="245"/>
        <v>25</v>
      </c>
      <c r="Q3952" t="s">
        <v>8316</v>
      </c>
      <c r="R395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1">
        <v>200000</v>
      </c>
      <c r="E3953" s="11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11">
        <f t="shared" si="245"/>
        <v>1</v>
      </c>
      <c r="Q3953" t="s">
        <v>8316</v>
      </c>
      <c r="R3953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1">
        <v>26000</v>
      </c>
      <c r="E3954" s="11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11">
        <f t="shared" si="245"/>
        <v>25</v>
      </c>
      <c r="Q3954" t="s">
        <v>8316</v>
      </c>
      <c r="R3954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1">
        <v>17600</v>
      </c>
      <c r="E3955" s="11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1">
        <f t="shared" si="245"/>
        <v>0</v>
      </c>
      <c r="Q3955" t="s">
        <v>8316</v>
      </c>
      <c r="R3955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1">
        <v>25000</v>
      </c>
      <c r="E3956" s="11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1">
        <f t="shared" si="245"/>
        <v>0</v>
      </c>
      <c r="Q3956" t="s">
        <v>8316</v>
      </c>
      <c r="R3956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1">
        <v>1750</v>
      </c>
      <c r="E3957" s="11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11">
        <f t="shared" si="245"/>
        <v>53.125</v>
      </c>
      <c r="Q3957" t="s">
        <v>8316</v>
      </c>
      <c r="R3957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1">
        <v>5500</v>
      </c>
      <c r="E3958" s="11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1">
        <f t="shared" si="245"/>
        <v>0</v>
      </c>
      <c r="Q3958" t="s">
        <v>8316</v>
      </c>
      <c r="R395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1">
        <v>28000</v>
      </c>
      <c r="E3959" s="11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11">
        <f t="shared" si="245"/>
        <v>7</v>
      </c>
      <c r="Q3959" t="s">
        <v>8316</v>
      </c>
      <c r="R3959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1">
        <v>2000</v>
      </c>
      <c r="E3960" s="11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11">
        <f t="shared" si="245"/>
        <v>40.0625</v>
      </c>
      <c r="Q3960" t="s">
        <v>8316</v>
      </c>
      <c r="R3960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1">
        <v>1200</v>
      </c>
      <c r="E3961" s="1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11">
        <f t="shared" si="245"/>
        <v>24.333333333333332</v>
      </c>
      <c r="Q3961" t="s">
        <v>8316</v>
      </c>
      <c r="R3961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1">
        <v>3000</v>
      </c>
      <c r="E3962" s="11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11">
        <f t="shared" si="245"/>
        <v>11.25</v>
      </c>
      <c r="Q3962" t="s">
        <v>8316</v>
      </c>
      <c r="R396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1">
        <v>5000</v>
      </c>
      <c r="E3963" s="11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11">
        <f t="shared" si="245"/>
        <v>10.5</v>
      </c>
      <c r="Q3963" t="s">
        <v>8316</v>
      </c>
      <c r="R3963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1">
        <v>1400</v>
      </c>
      <c r="E3964" s="11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11">
        <f t="shared" si="245"/>
        <v>15</v>
      </c>
      <c r="Q3964" t="s">
        <v>8316</v>
      </c>
      <c r="R3964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1">
        <v>10000</v>
      </c>
      <c r="E3965" s="11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1">
        <f t="shared" si="245"/>
        <v>0</v>
      </c>
      <c r="Q3965" t="s">
        <v>8316</v>
      </c>
      <c r="R3965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1">
        <v>2000</v>
      </c>
      <c r="E3966" s="11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11">
        <f t="shared" si="245"/>
        <v>42</v>
      </c>
      <c r="Q3966" t="s">
        <v>8316</v>
      </c>
      <c r="R3966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1">
        <v>2000</v>
      </c>
      <c r="E3967" s="11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11">
        <f t="shared" si="245"/>
        <v>71.25</v>
      </c>
      <c r="Q3967" t="s">
        <v>8316</v>
      </c>
      <c r="R3967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1">
        <v>7500</v>
      </c>
      <c r="E3968" s="11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11">
        <f t="shared" si="245"/>
        <v>22.5</v>
      </c>
      <c r="Q3968" t="s">
        <v>8316</v>
      </c>
      <c r="R396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1">
        <v>1700</v>
      </c>
      <c r="E3969" s="11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11">
        <f t="shared" si="245"/>
        <v>41</v>
      </c>
      <c r="Q3969" t="s">
        <v>8316</v>
      </c>
      <c r="R3969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1">
        <v>5000</v>
      </c>
      <c r="E3970" s="11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11">
        <f t="shared" si="245"/>
        <v>47.909090909090907</v>
      </c>
      <c r="Q3970" t="s">
        <v>8316</v>
      </c>
      <c r="R3970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1">
        <v>2825</v>
      </c>
      <c r="E3971" s="1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11">
        <f t="shared" ref="P3971:P4034" si="249">IFERROR(E3971/L3971,0)</f>
        <v>35.166666666666664</v>
      </c>
      <c r="Q3971" t="s">
        <v>8316</v>
      </c>
      <c r="R3971" t="s">
        <v>8317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1">
        <v>15000</v>
      </c>
      <c r="E3972" s="11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11">
        <f t="shared" si="249"/>
        <v>5.5</v>
      </c>
      <c r="Q3972" t="s">
        <v>8316</v>
      </c>
      <c r="R397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1">
        <v>14000</v>
      </c>
      <c r="E3973" s="11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11">
        <f t="shared" si="249"/>
        <v>22.666666666666668</v>
      </c>
      <c r="Q3973" t="s">
        <v>8316</v>
      </c>
      <c r="R3973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1">
        <v>1000</v>
      </c>
      <c r="E3974" s="11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11">
        <f t="shared" si="249"/>
        <v>26.375</v>
      </c>
      <c r="Q3974" t="s">
        <v>8316</v>
      </c>
      <c r="R3974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1">
        <v>5000</v>
      </c>
      <c r="E3975" s="11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11">
        <f t="shared" si="249"/>
        <v>105.54054054054055</v>
      </c>
      <c r="Q3975" t="s">
        <v>8316</v>
      </c>
      <c r="R3975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1">
        <v>1000</v>
      </c>
      <c r="E3976" s="11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11">
        <f t="shared" si="249"/>
        <v>29.09090909090909</v>
      </c>
      <c r="Q3976" t="s">
        <v>8316</v>
      </c>
      <c r="R3976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1">
        <v>678</v>
      </c>
      <c r="E3977" s="11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1">
        <f t="shared" si="249"/>
        <v>0</v>
      </c>
      <c r="Q3977" t="s">
        <v>8316</v>
      </c>
      <c r="R3977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1">
        <v>1300</v>
      </c>
      <c r="E3978" s="11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11">
        <f t="shared" si="249"/>
        <v>62</v>
      </c>
      <c r="Q3978" t="s">
        <v>8316</v>
      </c>
      <c r="R397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1">
        <v>90000</v>
      </c>
      <c r="E3979" s="11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11">
        <f t="shared" si="249"/>
        <v>217.5</v>
      </c>
      <c r="Q3979" t="s">
        <v>8316</v>
      </c>
      <c r="R3979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1">
        <v>2000</v>
      </c>
      <c r="E3980" s="11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11">
        <f t="shared" si="249"/>
        <v>26.75</v>
      </c>
      <c r="Q3980" t="s">
        <v>8316</v>
      </c>
      <c r="R3980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1">
        <v>6000</v>
      </c>
      <c r="E3981" s="1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11">
        <f t="shared" si="249"/>
        <v>18.333333333333332</v>
      </c>
      <c r="Q3981" t="s">
        <v>8316</v>
      </c>
      <c r="R3981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1">
        <v>2500</v>
      </c>
      <c r="E3982" s="11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11">
        <f t="shared" si="249"/>
        <v>64.285714285714292</v>
      </c>
      <c r="Q3982" t="s">
        <v>8316</v>
      </c>
      <c r="R398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1">
        <v>30000</v>
      </c>
      <c r="E3983" s="11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11">
        <f t="shared" si="249"/>
        <v>175</v>
      </c>
      <c r="Q3983" t="s">
        <v>8316</v>
      </c>
      <c r="R3983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1">
        <v>850</v>
      </c>
      <c r="E3984" s="11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11">
        <f t="shared" si="249"/>
        <v>34</v>
      </c>
      <c r="Q3984" t="s">
        <v>8316</v>
      </c>
      <c r="R3984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1">
        <v>11140</v>
      </c>
      <c r="E3985" s="11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11">
        <f t="shared" si="249"/>
        <v>84.282608695652172</v>
      </c>
      <c r="Q3985" t="s">
        <v>8316</v>
      </c>
      <c r="R3985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1">
        <v>1500</v>
      </c>
      <c r="E3986" s="11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11">
        <f t="shared" si="249"/>
        <v>9.5</v>
      </c>
      <c r="Q3986" t="s">
        <v>8316</v>
      </c>
      <c r="R3986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1">
        <v>2000</v>
      </c>
      <c r="E3987" s="11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11">
        <f t="shared" si="249"/>
        <v>33.736842105263158</v>
      </c>
      <c r="Q3987" t="s">
        <v>8316</v>
      </c>
      <c r="R3987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1">
        <v>5000</v>
      </c>
      <c r="E3988" s="11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11">
        <f t="shared" si="249"/>
        <v>37.53846153846154</v>
      </c>
      <c r="Q3988" t="s">
        <v>8316</v>
      </c>
      <c r="R398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1">
        <v>400</v>
      </c>
      <c r="E3989" s="11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11">
        <f t="shared" si="249"/>
        <v>11.615384615384615</v>
      </c>
      <c r="Q3989" t="s">
        <v>8316</v>
      </c>
      <c r="R3989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1">
        <v>1500</v>
      </c>
      <c r="E3990" s="11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11">
        <f t="shared" si="249"/>
        <v>8</v>
      </c>
      <c r="Q3990" t="s">
        <v>8316</v>
      </c>
      <c r="R3990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1">
        <v>3000</v>
      </c>
      <c r="E3991" s="1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1">
        <f t="shared" si="249"/>
        <v>0</v>
      </c>
      <c r="Q3991" t="s">
        <v>8316</v>
      </c>
      <c r="R3991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1">
        <v>1650</v>
      </c>
      <c r="E3992" s="11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11">
        <f t="shared" si="249"/>
        <v>23</v>
      </c>
      <c r="Q3992" t="s">
        <v>8316</v>
      </c>
      <c r="R399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1">
        <v>500</v>
      </c>
      <c r="E3993" s="11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11">
        <f t="shared" si="249"/>
        <v>100</v>
      </c>
      <c r="Q3993" t="s">
        <v>8316</v>
      </c>
      <c r="R3993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1">
        <v>10000</v>
      </c>
      <c r="E3994" s="11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11">
        <f t="shared" si="249"/>
        <v>60.111111111111114</v>
      </c>
      <c r="Q3994" t="s">
        <v>8316</v>
      </c>
      <c r="R3994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1">
        <v>50000</v>
      </c>
      <c r="E3995" s="11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11">
        <f t="shared" si="249"/>
        <v>3</v>
      </c>
      <c r="Q3995" t="s">
        <v>8316</v>
      </c>
      <c r="R3995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1">
        <v>2000</v>
      </c>
      <c r="E3996" s="11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11">
        <f t="shared" si="249"/>
        <v>5</v>
      </c>
      <c r="Q3996" t="s">
        <v>8316</v>
      </c>
      <c r="R3996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1">
        <v>200</v>
      </c>
      <c r="E3997" s="11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11">
        <f t="shared" si="249"/>
        <v>17.5</v>
      </c>
      <c r="Q3997" t="s">
        <v>8316</v>
      </c>
      <c r="R3997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1">
        <v>3000</v>
      </c>
      <c r="E3998" s="11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11">
        <f t="shared" si="249"/>
        <v>29.235294117647058</v>
      </c>
      <c r="Q3998" t="s">
        <v>8316</v>
      </c>
      <c r="R399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1">
        <v>3000</v>
      </c>
      <c r="E3999" s="11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1">
        <f t="shared" si="249"/>
        <v>0</v>
      </c>
      <c r="Q3999" t="s">
        <v>8316</v>
      </c>
      <c r="R3999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1">
        <v>1250</v>
      </c>
      <c r="E4000" s="11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11">
        <f t="shared" si="249"/>
        <v>59.583333333333336</v>
      </c>
      <c r="Q4000" t="s">
        <v>8316</v>
      </c>
      <c r="R4000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1">
        <v>7000</v>
      </c>
      <c r="E4001" s="1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11">
        <f t="shared" si="249"/>
        <v>82.571428571428569</v>
      </c>
      <c r="Q4001" t="s">
        <v>8316</v>
      </c>
      <c r="R4001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1">
        <v>8000</v>
      </c>
      <c r="E4002" s="11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11">
        <f t="shared" si="249"/>
        <v>10</v>
      </c>
      <c r="Q4002" t="s">
        <v>8316</v>
      </c>
      <c r="R400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1">
        <v>1200</v>
      </c>
      <c r="E4003" s="11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11">
        <f t="shared" si="249"/>
        <v>32.357142857142854</v>
      </c>
      <c r="Q4003" t="s">
        <v>8316</v>
      </c>
      <c r="R4003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1">
        <v>1250</v>
      </c>
      <c r="E4004" s="11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11">
        <f t="shared" si="249"/>
        <v>5.75</v>
      </c>
      <c r="Q4004" t="s">
        <v>8316</v>
      </c>
      <c r="R4004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1">
        <v>2000</v>
      </c>
      <c r="E4005" s="11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11">
        <f t="shared" si="249"/>
        <v>100.5</v>
      </c>
      <c r="Q4005" t="s">
        <v>8316</v>
      </c>
      <c r="R4005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1">
        <v>500</v>
      </c>
      <c r="E4006" s="11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11">
        <f t="shared" si="249"/>
        <v>1</v>
      </c>
      <c r="Q4006" t="s">
        <v>8316</v>
      </c>
      <c r="R4006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1">
        <v>3000</v>
      </c>
      <c r="E4007" s="11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11">
        <f t="shared" si="249"/>
        <v>20</v>
      </c>
      <c r="Q4007" t="s">
        <v>8316</v>
      </c>
      <c r="R4007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1">
        <v>30000</v>
      </c>
      <c r="E4008" s="11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11">
        <f t="shared" si="249"/>
        <v>2</v>
      </c>
      <c r="Q4008" t="s">
        <v>8316</v>
      </c>
      <c r="R400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1">
        <v>2000</v>
      </c>
      <c r="E4009" s="11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11">
        <f t="shared" si="249"/>
        <v>5</v>
      </c>
      <c r="Q4009" t="s">
        <v>8316</v>
      </c>
      <c r="R4009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1">
        <v>1000</v>
      </c>
      <c r="E4010" s="11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11">
        <f t="shared" si="249"/>
        <v>15</v>
      </c>
      <c r="Q4010" t="s">
        <v>8316</v>
      </c>
      <c r="R4010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1">
        <v>1930</v>
      </c>
      <c r="E4011" s="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11">
        <f t="shared" si="249"/>
        <v>25</v>
      </c>
      <c r="Q4011" t="s">
        <v>8316</v>
      </c>
      <c r="R4011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1">
        <v>7200</v>
      </c>
      <c r="E4012" s="11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11">
        <f t="shared" si="249"/>
        <v>45.842105263157897</v>
      </c>
      <c r="Q4012" t="s">
        <v>8316</v>
      </c>
      <c r="R401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1">
        <v>250</v>
      </c>
      <c r="E4013" s="11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11">
        <f t="shared" si="249"/>
        <v>4.75</v>
      </c>
      <c r="Q4013" t="s">
        <v>8316</v>
      </c>
      <c r="R4013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1">
        <v>575</v>
      </c>
      <c r="E4014" s="11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1">
        <f t="shared" si="249"/>
        <v>0</v>
      </c>
      <c r="Q4014" t="s">
        <v>8316</v>
      </c>
      <c r="R4014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1">
        <v>2000</v>
      </c>
      <c r="E4015" s="11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11">
        <f t="shared" si="249"/>
        <v>13</v>
      </c>
      <c r="Q4015" t="s">
        <v>8316</v>
      </c>
      <c r="R4015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1">
        <v>9000</v>
      </c>
      <c r="E4016" s="11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1">
        <f t="shared" si="249"/>
        <v>0</v>
      </c>
      <c r="Q4016" t="s">
        <v>8316</v>
      </c>
      <c r="R4016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1">
        <v>7000</v>
      </c>
      <c r="E4017" s="11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11">
        <f t="shared" si="249"/>
        <v>1</v>
      </c>
      <c r="Q4017" t="s">
        <v>8316</v>
      </c>
      <c r="R4017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1">
        <v>500</v>
      </c>
      <c r="E4018" s="11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11">
        <f t="shared" si="249"/>
        <v>10</v>
      </c>
      <c r="Q4018" t="s">
        <v>8316</v>
      </c>
      <c r="R401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1">
        <v>10000</v>
      </c>
      <c r="E4019" s="11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11">
        <f t="shared" si="249"/>
        <v>52.5</v>
      </c>
      <c r="Q4019" t="s">
        <v>8316</v>
      </c>
      <c r="R4019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1">
        <v>1500</v>
      </c>
      <c r="E4020" s="11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11">
        <f t="shared" si="249"/>
        <v>32.5</v>
      </c>
      <c r="Q4020" t="s">
        <v>8316</v>
      </c>
      <c r="R4020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1">
        <v>3500</v>
      </c>
      <c r="E4021" s="1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11">
        <f t="shared" si="249"/>
        <v>7.25</v>
      </c>
      <c r="Q4021" t="s">
        <v>8316</v>
      </c>
      <c r="R4021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1">
        <v>600</v>
      </c>
      <c r="E4022" s="11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11">
        <f t="shared" si="249"/>
        <v>33.333333333333336</v>
      </c>
      <c r="Q4022" t="s">
        <v>8316</v>
      </c>
      <c r="R402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1">
        <v>15000</v>
      </c>
      <c r="E4023" s="11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11">
        <f t="shared" si="249"/>
        <v>62.5</v>
      </c>
      <c r="Q4023" t="s">
        <v>8316</v>
      </c>
      <c r="R4023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1">
        <v>18000</v>
      </c>
      <c r="E4024" s="11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11">
        <f t="shared" si="249"/>
        <v>63.558375634517766</v>
      </c>
      <c r="Q4024" t="s">
        <v>8316</v>
      </c>
      <c r="R4024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1">
        <v>7000</v>
      </c>
      <c r="E4025" s="11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1">
        <f t="shared" si="249"/>
        <v>0</v>
      </c>
      <c r="Q4025" t="s">
        <v>8316</v>
      </c>
      <c r="R4025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1">
        <v>800</v>
      </c>
      <c r="E4026" s="11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11">
        <f t="shared" si="249"/>
        <v>10</v>
      </c>
      <c r="Q4026" t="s">
        <v>8316</v>
      </c>
      <c r="R4026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1">
        <v>5000</v>
      </c>
      <c r="E4027" s="11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11">
        <f t="shared" si="249"/>
        <v>62.5</v>
      </c>
      <c r="Q4027" t="s">
        <v>8316</v>
      </c>
      <c r="R4027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1">
        <v>4000</v>
      </c>
      <c r="E4028" s="11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1">
        <f t="shared" si="249"/>
        <v>0</v>
      </c>
      <c r="Q4028" t="s">
        <v>8316</v>
      </c>
      <c r="R402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1">
        <v>3000</v>
      </c>
      <c r="E4029" s="11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11">
        <f t="shared" si="249"/>
        <v>30.714285714285715</v>
      </c>
      <c r="Q4029" t="s">
        <v>8316</v>
      </c>
      <c r="R4029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1">
        <v>2000</v>
      </c>
      <c r="E4030" s="11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11">
        <f t="shared" si="249"/>
        <v>51</v>
      </c>
      <c r="Q4030" t="s">
        <v>8316</v>
      </c>
      <c r="R4030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1">
        <v>20000</v>
      </c>
      <c r="E4031" s="1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1">
        <f t="shared" si="249"/>
        <v>0</v>
      </c>
      <c r="Q4031" t="s">
        <v>8316</v>
      </c>
      <c r="R4031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1">
        <v>2500</v>
      </c>
      <c r="E4032" s="11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11">
        <f t="shared" si="249"/>
        <v>66.666666666666671</v>
      </c>
      <c r="Q4032" t="s">
        <v>8316</v>
      </c>
      <c r="R403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1">
        <v>5000</v>
      </c>
      <c r="E4033" s="11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1">
        <f t="shared" si="249"/>
        <v>0</v>
      </c>
      <c r="Q4033" t="s">
        <v>8316</v>
      </c>
      <c r="R4033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1">
        <v>6048</v>
      </c>
      <c r="E4034" s="11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11">
        <f t="shared" si="249"/>
        <v>59</v>
      </c>
      <c r="Q4034" t="s">
        <v>8316</v>
      </c>
      <c r="R4034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1">
        <v>23900</v>
      </c>
      <c r="E4035" s="11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11">
        <f t="shared" ref="P4035:P4098" si="253">IFERROR(E4035/L4035,0)</f>
        <v>65.340319148936175</v>
      </c>
      <c r="Q4035" t="s">
        <v>8316</v>
      </c>
      <c r="R4035" t="s">
        <v>8317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1">
        <v>13500</v>
      </c>
      <c r="E4036" s="11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11">
        <f t="shared" si="253"/>
        <v>100</v>
      </c>
      <c r="Q4036" t="s">
        <v>8316</v>
      </c>
      <c r="R4036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1">
        <v>10000</v>
      </c>
      <c r="E4037" s="11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11">
        <f t="shared" si="253"/>
        <v>147.4</v>
      </c>
      <c r="Q4037" t="s">
        <v>8316</v>
      </c>
      <c r="R4037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1">
        <v>6000</v>
      </c>
      <c r="E4038" s="11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11">
        <f t="shared" si="253"/>
        <v>166.05882352941177</v>
      </c>
      <c r="Q4038" t="s">
        <v>8316</v>
      </c>
      <c r="R403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1">
        <v>700</v>
      </c>
      <c r="E4039" s="11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11">
        <f t="shared" si="253"/>
        <v>40</v>
      </c>
      <c r="Q4039" t="s">
        <v>8316</v>
      </c>
      <c r="R4039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1">
        <v>2500</v>
      </c>
      <c r="E4040" s="11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11">
        <f t="shared" si="253"/>
        <v>75.25</v>
      </c>
      <c r="Q4040" t="s">
        <v>8316</v>
      </c>
      <c r="R4040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1">
        <v>500</v>
      </c>
      <c r="E4041" s="1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11">
        <f t="shared" si="253"/>
        <v>60</v>
      </c>
      <c r="Q4041" t="s">
        <v>8316</v>
      </c>
      <c r="R4041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1">
        <v>8000</v>
      </c>
      <c r="E4042" s="11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11">
        <f t="shared" si="253"/>
        <v>1250</v>
      </c>
      <c r="Q4042" t="s">
        <v>8316</v>
      </c>
      <c r="R404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1">
        <v>5000</v>
      </c>
      <c r="E4043" s="11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11">
        <f t="shared" si="253"/>
        <v>10.5</v>
      </c>
      <c r="Q4043" t="s">
        <v>8316</v>
      </c>
      <c r="R4043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1">
        <v>10000</v>
      </c>
      <c r="E4044" s="11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11">
        <f t="shared" si="253"/>
        <v>7</v>
      </c>
      <c r="Q4044" t="s">
        <v>8316</v>
      </c>
      <c r="R4044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1">
        <v>300</v>
      </c>
      <c r="E4045" s="11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1">
        <f t="shared" si="253"/>
        <v>0</v>
      </c>
      <c r="Q4045" t="s">
        <v>8316</v>
      </c>
      <c r="R4045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1">
        <v>600</v>
      </c>
      <c r="E4046" s="11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11">
        <f t="shared" si="253"/>
        <v>56.25</v>
      </c>
      <c r="Q4046" t="s">
        <v>8316</v>
      </c>
      <c r="R4046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1">
        <v>5000</v>
      </c>
      <c r="E4047" s="11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11">
        <f t="shared" si="253"/>
        <v>1</v>
      </c>
      <c r="Q4047" t="s">
        <v>8316</v>
      </c>
      <c r="R4047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1">
        <v>5600</v>
      </c>
      <c r="E4048" s="11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11">
        <f t="shared" si="253"/>
        <v>38.333333333333336</v>
      </c>
      <c r="Q4048" t="s">
        <v>8316</v>
      </c>
      <c r="R404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1">
        <v>5000</v>
      </c>
      <c r="E4049" s="11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11">
        <f t="shared" si="253"/>
        <v>27.5</v>
      </c>
      <c r="Q4049" t="s">
        <v>8316</v>
      </c>
      <c r="R4049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1">
        <v>17000</v>
      </c>
      <c r="E4050" s="11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11">
        <f t="shared" si="253"/>
        <v>32.978021978021978</v>
      </c>
      <c r="Q4050" t="s">
        <v>8316</v>
      </c>
      <c r="R4050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1">
        <v>20000</v>
      </c>
      <c r="E4051" s="1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11">
        <f t="shared" si="253"/>
        <v>16</v>
      </c>
      <c r="Q4051" t="s">
        <v>8316</v>
      </c>
      <c r="R4051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1">
        <v>1500</v>
      </c>
      <c r="E4052" s="11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11">
        <f t="shared" si="253"/>
        <v>1</v>
      </c>
      <c r="Q4052" t="s">
        <v>8316</v>
      </c>
      <c r="R405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1">
        <v>500</v>
      </c>
      <c r="E4053" s="11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1">
        <f t="shared" si="253"/>
        <v>0</v>
      </c>
      <c r="Q4053" t="s">
        <v>8316</v>
      </c>
      <c r="R4053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1">
        <v>3000</v>
      </c>
      <c r="E4054" s="11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11">
        <f t="shared" si="253"/>
        <v>86.615384615384613</v>
      </c>
      <c r="Q4054" t="s">
        <v>8316</v>
      </c>
      <c r="R4054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1">
        <v>500</v>
      </c>
      <c r="E4055" s="11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11">
        <f t="shared" si="253"/>
        <v>55</v>
      </c>
      <c r="Q4055" t="s">
        <v>8316</v>
      </c>
      <c r="R4055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1">
        <v>8880</v>
      </c>
      <c r="E4056" s="11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1">
        <f t="shared" si="253"/>
        <v>0</v>
      </c>
      <c r="Q4056" t="s">
        <v>8316</v>
      </c>
      <c r="R4056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1">
        <v>5000</v>
      </c>
      <c r="E4057" s="11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11">
        <f t="shared" si="253"/>
        <v>41.952380952380949</v>
      </c>
      <c r="Q4057" t="s">
        <v>8316</v>
      </c>
      <c r="R4057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1">
        <v>1500</v>
      </c>
      <c r="E4058" s="11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11">
        <f t="shared" si="253"/>
        <v>88.333333333333329</v>
      </c>
      <c r="Q4058" t="s">
        <v>8316</v>
      </c>
      <c r="R405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1">
        <v>3500</v>
      </c>
      <c r="E4059" s="11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11">
        <f t="shared" si="253"/>
        <v>129.16666666666666</v>
      </c>
      <c r="Q4059" t="s">
        <v>8316</v>
      </c>
      <c r="R4059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1">
        <v>3750</v>
      </c>
      <c r="E4060" s="11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11">
        <f t="shared" si="253"/>
        <v>23.75</v>
      </c>
      <c r="Q4060" t="s">
        <v>8316</v>
      </c>
      <c r="R4060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1">
        <v>10000</v>
      </c>
      <c r="E4061" s="1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11">
        <f t="shared" si="253"/>
        <v>35.714285714285715</v>
      </c>
      <c r="Q4061" t="s">
        <v>8316</v>
      </c>
      <c r="R4061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1">
        <v>10000</v>
      </c>
      <c r="E4062" s="11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11">
        <f t="shared" si="253"/>
        <v>57</v>
      </c>
      <c r="Q4062" t="s">
        <v>8316</v>
      </c>
      <c r="R406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1">
        <v>525</v>
      </c>
      <c r="E4063" s="11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1">
        <f t="shared" si="253"/>
        <v>0</v>
      </c>
      <c r="Q4063" t="s">
        <v>8316</v>
      </c>
      <c r="R4063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1">
        <v>20000</v>
      </c>
      <c r="E4064" s="11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11">
        <f t="shared" si="253"/>
        <v>163.33333333333334</v>
      </c>
      <c r="Q4064" t="s">
        <v>8316</v>
      </c>
      <c r="R4064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1">
        <v>9500</v>
      </c>
      <c r="E4065" s="11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11">
        <f t="shared" si="253"/>
        <v>15</v>
      </c>
      <c r="Q4065" t="s">
        <v>8316</v>
      </c>
      <c r="R4065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1">
        <v>2000</v>
      </c>
      <c r="E4066" s="11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11">
        <f t="shared" si="253"/>
        <v>64.166666666666671</v>
      </c>
      <c r="Q4066" t="s">
        <v>8316</v>
      </c>
      <c r="R4066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1">
        <v>4000</v>
      </c>
      <c r="E4067" s="11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11">
        <f t="shared" si="253"/>
        <v>6.75</v>
      </c>
      <c r="Q4067" t="s">
        <v>8316</v>
      </c>
      <c r="R4067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1">
        <v>15000</v>
      </c>
      <c r="E4068" s="11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11">
        <f t="shared" si="253"/>
        <v>25</v>
      </c>
      <c r="Q4068" t="s">
        <v>8316</v>
      </c>
      <c r="R406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1">
        <v>5000</v>
      </c>
      <c r="E4069" s="11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11">
        <f t="shared" si="253"/>
        <v>179.11764705882354</v>
      </c>
      <c r="Q4069" t="s">
        <v>8316</v>
      </c>
      <c r="R4069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1">
        <v>3495</v>
      </c>
      <c r="E4070" s="11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11">
        <f t="shared" si="253"/>
        <v>34.950000000000003</v>
      </c>
      <c r="Q4070" t="s">
        <v>8316</v>
      </c>
      <c r="R4070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1">
        <v>1250</v>
      </c>
      <c r="E4071" s="1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11">
        <f t="shared" si="253"/>
        <v>33.07692307692308</v>
      </c>
      <c r="Q4071" t="s">
        <v>8316</v>
      </c>
      <c r="R4071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1">
        <v>1000</v>
      </c>
      <c r="E4072" s="11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11">
        <f t="shared" si="253"/>
        <v>27.5</v>
      </c>
      <c r="Q4072" t="s">
        <v>8316</v>
      </c>
      <c r="R407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1">
        <v>20000</v>
      </c>
      <c r="E4073" s="11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1">
        <f t="shared" si="253"/>
        <v>0</v>
      </c>
      <c r="Q4073" t="s">
        <v>8316</v>
      </c>
      <c r="R4073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1">
        <v>1000</v>
      </c>
      <c r="E4074" s="11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11">
        <f t="shared" si="253"/>
        <v>2</v>
      </c>
      <c r="Q4074" t="s">
        <v>8316</v>
      </c>
      <c r="R4074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1">
        <v>3500</v>
      </c>
      <c r="E4075" s="11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11">
        <f t="shared" si="253"/>
        <v>18.5</v>
      </c>
      <c r="Q4075" t="s">
        <v>8316</v>
      </c>
      <c r="R4075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1">
        <v>2750</v>
      </c>
      <c r="E4076" s="11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11">
        <f t="shared" si="253"/>
        <v>35</v>
      </c>
      <c r="Q4076" t="s">
        <v>8316</v>
      </c>
      <c r="R4076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1">
        <v>2000</v>
      </c>
      <c r="E4077" s="11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11">
        <f t="shared" si="253"/>
        <v>44.307692307692307</v>
      </c>
      <c r="Q4077" t="s">
        <v>8316</v>
      </c>
      <c r="R4077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1">
        <v>700</v>
      </c>
      <c r="E4078" s="11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1">
        <f t="shared" si="253"/>
        <v>0</v>
      </c>
      <c r="Q4078" t="s">
        <v>8316</v>
      </c>
      <c r="R407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1">
        <v>15000</v>
      </c>
      <c r="E4079" s="11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11">
        <f t="shared" si="253"/>
        <v>222.5</v>
      </c>
      <c r="Q4079" t="s">
        <v>8316</v>
      </c>
      <c r="R4079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1">
        <v>250</v>
      </c>
      <c r="E4080" s="11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1">
        <f t="shared" si="253"/>
        <v>0</v>
      </c>
      <c r="Q4080" t="s">
        <v>8316</v>
      </c>
      <c r="R4080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1">
        <v>3000</v>
      </c>
      <c r="E4081" s="1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11">
        <f t="shared" si="253"/>
        <v>5</v>
      </c>
      <c r="Q4081" t="s">
        <v>8316</v>
      </c>
      <c r="R4081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1">
        <v>3000</v>
      </c>
      <c r="E4082" s="11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1">
        <f t="shared" si="253"/>
        <v>0</v>
      </c>
      <c r="Q4082" t="s">
        <v>8316</v>
      </c>
      <c r="R408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1">
        <v>2224</v>
      </c>
      <c r="E4083" s="11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11">
        <f t="shared" si="253"/>
        <v>29.166666666666668</v>
      </c>
      <c r="Q4083" t="s">
        <v>8316</v>
      </c>
      <c r="R4083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1">
        <v>150</v>
      </c>
      <c r="E4084" s="11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11">
        <f t="shared" si="253"/>
        <v>1.5</v>
      </c>
      <c r="Q4084" t="s">
        <v>8316</v>
      </c>
      <c r="R4084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1">
        <v>3500</v>
      </c>
      <c r="E4085" s="11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11">
        <f t="shared" si="253"/>
        <v>126.5</v>
      </c>
      <c r="Q4085" t="s">
        <v>8316</v>
      </c>
      <c r="R4085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1">
        <v>3000</v>
      </c>
      <c r="E4086" s="11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11">
        <f t="shared" si="253"/>
        <v>10</v>
      </c>
      <c r="Q4086" t="s">
        <v>8316</v>
      </c>
      <c r="R4086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1">
        <v>3500</v>
      </c>
      <c r="E4087" s="11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11">
        <f t="shared" si="253"/>
        <v>10</v>
      </c>
      <c r="Q4087" t="s">
        <v>8316</v>
      </c>
      <c r="R4087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1">
        <v>1000</v>
      </c>
      <c r="E4088" s="11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11">
        <f t="shared" si="253"/>
        <v>9.4</v>
      </c>
      <c r="Q4088" t="s">
        <v>8316</v>
      </c>
      <c r="R408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1">
        <v>9600</v>
      </c>
      <c r="E4089" s="11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1">
        <f t="shared" si="253"/>
        <v>0</v>
      </c>
      <c r="Q4089" t="s">
        <v>8316</v>
      </c>
      <c r="R4089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1">
        <v>2000</v>
      </c>
      <c r="E4090" s="11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11">
        <f t="shared" si="253"/>
        <v>72</v>
      </c>
      <c r="Q4090" t="s">
        <v>8316</v>
      </c>
      <c r="R4090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1">
        <v>5000</v>
      </c>
      <c r="E4091" s="1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11">
        <f t="shared" si="253"/>
        <v>30</v>
      </c>
      <c r="Q4091" t="s">
        <v>8316</v>
      </c>
      <c r="R4091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1">
        <v>1000</v>
      </c>
      <c r="E4092" s="11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11">
        <f t="shared" si="253"/>
        <v>10.666666666666666</v>
      </c>
      <c r="Q4092" t="s">
        <v>8316</v>
      </c>
      <c r="R409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1">
        <v>1600</v>
      </c>
      <c r="E4093" s="11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11">
        <f t="shared" si="253"/>
        <v>25.5</v>
      </c>
      <c r="Q4093" t="s">
        <v>8316</v>
      </c>
      <c r="R4093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1">
        <v>110000</v>
      </c>
      <c r="E4094" s="11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11">
        <f t="shared" si="253"/>
        <v>20</v>
      </c>
      <c r="Q4094" t="s">
        <v>8316</v>
      </c>
      <c r="R4094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1">
        <v>2500</v>
      </c>
      <c r="E4095" s="11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11">
        <f t="shared" si="253"/>
        <v>15</v>
      </c>
      <c r="Q4095" t="s">
        <v>8316</v>
      </c>
      <c r="R4095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1">
        <v>2000</v>
      </c>
      <c r="E4096" s="11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11">
        <f t="shared" si="253"/>
        <v>91.25</v>
      </c>
      <c r="Q4096" t="s">
        <v>8316</v>
      </c>
      <c r="R4096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1">
        <v>30000</v>
      </c>
      <c r="E4097" s="11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11">
        <f t="shared" si="253"/>
        <v>800</v>
      </c>
      <c r="Q4097" t="s">
        <v>8316</v>
      </c>
      <c r="R4097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1">
        <v>3500</v>
      </c>
      <c r="E4098" s="11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11">
        <f t="shared" si="253"/>
        <v>80</v>
      </c>
      <c r="Q4098" t="s">
        <v>8316</v>
      </c>
      <c r="R4098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1">
        <v>10000</v>
      </c>
      <c r="E4099" s="11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11">
        <f t="shared" ref="P4099:P4115" si="257">IFERROR(E4099/L4099,0)</f>
        <v>0</v>
      </c>
      <c r="Q4099" t="s">
        <v>8316</v>
      </c>
      <c r="R4099" t="s">
        <v>8317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1">
        <v>75000</v>
      </c>
      <c r="E4100" s="11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1">
        <f t="shared" si="257"/>
        <v>0</v>
      </c>
      <c r="Q4100" t="s">
        <v>8316</v>
      </c>
      <c r="R4100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1">
        <v>4500</v>
      </c>
      <c r="E4101" s="1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11">
        <f t="shared" si="257"/>
        <v>50</v>
      </c>
      <c r="Q4101" t="s">
        <v>8316</v>
      </c>
      <c r="R4101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1">
        <v>270</v>
      </c>
      <c r="E4102" s="11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1">
        <f t="shared" si="257"/>
        <v>0</v>
      </c>
      <c r="Q4102" t="s">
        <v>8316</v>
      </c>
      <c r="R410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1">
        <v>600</v>
      </c>
      <c r="E4103" s="11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1">
        <f t="shared" si="257"/>
        <v>0</v>
      </c>
      <c r="Q4103" t="s">
        <v>8316</v>
      </c>
      <c r="R4103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1">
        <v>500</v>
      </c>
      <c r="E4104" s="11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11">
        <f t="shared" si="257"/>
        <v>22.833333333333332</v>
      </c>
      <c r="Q4104" t="s">
        <v>8316</v>
      </c>
      <c r="R4104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1">
        <v>1000</v>
      </c>
      <c r="E4105" s="11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11">
        <f t="shared" si="257"/>
        <v>16.666666666666668</v>
      </c>
      <c r="Q4105" t="s">
        <v>8316</v>
      </c>
      <c r="R4105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1">
        <v>3000</v>
      </c>
      <c r="E4106" s="11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11">
        <f t="shared" si="257"/>
        <v>45.785714285714285</v>
      </c>
      <c r="Q4106" t="s">
        <v>8316</v>
      </c>
      <c r="R4106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1">
        <v>33000</v>
      </c>
      <c r="E4107" s="11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11">
        <f t="shared" si="257"/>
        <v>383.33333333333331</v>
      </c>
      <c r="Q4107" t="s">
        <v>8316</v>
      </c>
      <c r="R4107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1">
        <v>5000</v>
      </c>
      <c r="E4108" s="11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11">
        <f t="shared" si="257"/>
        <v>106.96969696969697</v>
      </c>
      <c r="Q4108" t="s">
        <v>8316</v>
      </c>
      <c r="R410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1">
        <v>2000</v>
      </c>
      <c r="E4109" s="11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11">
        <f t="shared" si="257"/>
        <v>10.25</v>
      </c>
      <c r="Q4109" t="s">
        <v>8316</v>
      </c>
      <c r="R4109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1">
        <v>3000</v>
      </c>
      <c r="E4110" s="11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11">
        <f t="shared" si="257"/>
        <v>59</v>
      </c>
      <c r="Q4110" t="s">
        <v>8316</v>
      </c>
      <c r="R4110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1">
        <v>500</v>
      </c>
      <c r="E4111" s="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1">
        <f t="shared" si="257"/>
        <v>0</v>
      </c>
      <c r="Q4111" t="s">
        <v>8316</v>
      </c>
      <c r="R4111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1">
        <v>300</v>
      </c>
      <c r="E4112" s="11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11">
        <f t="shared" si="257"/>
        <v>14.333333333333334</v>
      </c>
      <c r="Q4112" t="s">
        <v>8316</v>
      </c>
      <c r="R411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1">
        <v>3000</v>
      </c>
      <c r="E4113" s="11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11">
        <f t="shared" si="257"/>
        <v>15.666666666666666</v>
      </c>
      <c r="Q4113" t="s">
        <v>8316</v>
      </c>
      <c r="R4113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1">
        <v>2500</v>
      </c>
      <c r="E4114" s="11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11">
        <f t="shared" si="257"/>
        <v>1</v>
      </c>
      <c r="Q4114" t="s">
        <v>8316</v>
      </c>
      <c r="R4114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1">
        <v>1500</v>
      </c>
      <c r="E4115" s="11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11">
        <f t="shared" si="257"/>
        <v>1</v>
      </c>
      <c r="Q4115" t="s">
        <v>8316</v>
      </c>
      <c r="R4115" t="s">
        <v>8317</v>
      </c>
      <c r="S4115" s="12">
        <f t="shared" si="258"/>
        <v>42358.573182870372</v>
      </c>
      <c r="T4115" s="12">
        <f t="shared" si="259"/>
        <v>42377.273611111115</v>
      </c>
    </row>
  </sheetData>
  <autoFilter ref="F1:F4115" xr:uid="{0D7FF411-50D5-4913-A959-1A152371C866}"/>
  <conditionalFormatting sqref="D1:N1048576">
    <cfRule type="cellIs" dxfId="14" priority="4" operator="equal">
      <formula>"live"</formula>
    </cfRule>
    <cfRule type="cellIs" dxfId="13" priority="5" operator="equal">
      <formula>"canceled"</formula>
    </cfRule>
    <cfRule type="cellIs" dxfId="12" priority="6" operator="equal">
      <formula>"failed"</formula>
    </cfRule>
    <cfRule type="cellIs" dxfId="11" priority="7" operator="equal">
      <formula>"successful"</formula>
    </cfRule>
  </conditionalFormatting>
  <conditionalFormatting sqref="O1:O1048576">
    <cfRule type="cellIs" dxfId="10" priority="1" operator="greaterThanOrEqual">
      <formula>2</formula>
    </cfRule>
    <cfRule type="cellIs" dxfId="9" priority="2" operator="greaterThanOrEqual">
      <formula>1</formula>
    </cfRule>
    <cfRule type="cellIs" dxfId="8" priority="3" operator="greaterThanOr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A1284-7070-4550-B321-D87DDC8A4473}">
  <sheetPr codeName="Sheet5"/>
  <dimension ref="A1:H13"/>
  <sheetViews>
    <sheetView workbookViewId="0">
      <selection activeCell="D3" sqref="D3"/>
    </sheetView>
  </sheetViews>
  <sheetFormatPr defaultRowHeight="15" x14ac:dyDescent="0.25"/>
  <cols>
    <col min="1" max="1" width="18.28515625" customWidth="1"/>
    <col min="2" max="2" width="18" customWidth="1"/>
    <col min="3" max="3" width="15.85546875" customWidth="1"/>
    <col min="4" max="4" width="18.28515625" customWidth="1"/>
    <col min="5" max="5" width="18" customWidth="1"/>
    <col min="6" max="6" width="21.42578125" style="6" customWidth="1"/>
    <col min="7" max="7" width="17.5703125" style="6" customWidth="1"/>
    <col min="8" max="8" width="18.42578125" style="6" customWidth="1"/>
  </cols>
  <sheetData>
    <row r="1" spans="1:8" x14ac:dyDescent="0.2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5">
      <c r="A2" t="s">
        <v>8399</v>
      </c>
      <c r="B2" s="13">
        <f>COUNTIFS(Sheet1!D:D,"&lt;1000",Sheet1!F:F,"successful")</f>
        <v>322</v>
      </c>
      <c r="C2">
        <f>COUNTIFS(Sheet1!D:D,"&gt;0",Sheet1!F:F,"failed",Sheet1!D:D,"&lt;1000")</f>
        <v>113</v>
      </c>
      <c r="D2">
        <f>COUNTIFS(Sheet1!D:D,"&gt;0",Sheet1!F:F,"canceled",Sheet1!D:D,"&lt;1000")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8389</v>
      </c>
      <c r="B3">
        <f>COUNTIFS(Sheet1!D:D,"&gt;=1000",Sheet1!F:F,"successful",Sheet1!D:D,"&lt;=4999")</f>
        <v>932</v>
      </c>
      <c r="C3">
        <f>COUNTIFS(Sheet1!D:D,"&gt;=1000",Sheet1!F:F,"failed",Sheet1!D:D,"&lt;=4999")</f>
        <v>420</v>
      </c>
      <c r="D3">
        <f>COUNTIFS(Sheet1!D:D,"&gt;=1000",Sheet1!F:F,"canceled",Sheet1!D:D,"&lt;=4999")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8390</v>
      </c>
      <c r="B4">
        <f>COUNTIFS(Sheet1!D:D,"&gt;=5000",Sheet1!F:F,"successful",Sheet1!D:D,"&lt;=9999")</f>
        <v>381</v>
      </c>
      <c r="C4">
        <f>COUNTIFS(Sheet1!D:D,"&gt;=5000",Sheet1!F:F,"failed",Sheet1!D:D,"&lt;=9999")</f>
        <v>283</v>
      </c>
      <c r="D4">
        <f>COUNTIFS(Sheet1!D:D,"&gt;=5000",Sheet1!F:F,"canceled",Sheet1!D:D,"&lt;=9999")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8391</v>
      </c>
      <c r="B5">
        <f>COUNTIFS(Sheet1!D:D,"&gt;=10000",Sheet1!F:F,"successful",Sheet1!D:D,"&lt;=14999")</f>
        <v>168</v>
      </c>
      <c r="C5">
        <f>COUNTIFS(Sheet1!D:D,"&gt;=10000",Sheet1!F:F,"failed",Sheet1!D:D,"&lt;=14999")</f>
        <v>144</v>
      </c>
      <c r="D5">
        <f>COUNTIFS(Sheet1!D:D,"&gt;=10000",Sheet1!F:F,"canceled",Sheet1!D:D,"&lt;=14999")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8392</v>
      </c>
      <c r="B6">
        <f>COUNTIFS(Sheet1!D:D,"&gt;=15000",Sheet1!F:F,"successful",Sheet1!D:D,"&lt;=19999")</f>
        <v>94</v>
      </c>
      <c r="C6">
        <f>COUNTIFS(Sheet1!D:D,"&gt;=15000",Sheet1!F:F,"failed",Sheet1!D:D,"&lt;=19999")</f>
        <v>90</v>
      </c>
      <c r="D6">
        <f>COUNTIFS(Sheet1!D:D,"&gt;=15000",Sheet1!F:F,"canceled",Sheet1!D:D,"&lt;=19999")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8393</v>
      </c>
      <c r="B7">
        <f>COUNTIFS(Sheet1!D:D,"&gt;=20000",Sheet1!F:F,"successful",Sheet1!D:D,"&lt;=24999")</f>
        <v>62</v>
      </c>
      <c r="C7">
        <f>COUNTIFS(Sheet1!D:D,"&gt;=20000",Sheet1!F:F,"failed",Sheet1!D:D,"&lt;=24999")</f>
        <v>72</v>
      </c>
      <c r="D7">
        <f>COUNTIFS(Sheet1!D:D,"&gt;=20000",Sheet1!F:F,"canceled",Sheet1!D:D,"&lt;=24999")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8394</v>
      </c>
      <c r="B8">
        <f>COUNTIFS(Sheet1!D:D,"&gt;=25000",Sheet1!F:F,"successful",Sheet1!D:D,"&lt;=29999")</f>
        <v>55</v>
      </c>
      <c r="C8">
        <f>COUNTIFS(Sheet1!D:D,"&gt;=25000",Sheet1!F:F,"failed",Sheet1!D:D,"&lt;=29999")</f>
        <v>64</v>
      </c>
      <c r="D8">
        <f>COUNTIFS(Sheet1!D:D,"&gt;=25000",Sheet1!F:F,"canceled",Sheet1!D:D,"&lt;=29999")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8395</v>
      </c>
      <c r="B9">
        <f>COUNTIFS(Sheet1!D:D,"&gt;=30000",Sheet1!F:F,"successful",Sheet1!D:D,"&lt;=34999")</f>
        <v>32</v>
      </c>
      <c r="C9">
        <f>COUNTIFS(Sheet1!D:D,"&gt;=30000",Sheet1!F:F,"failed",Sheet1!D:D,"&lt;=34999")</f>
        <v>37</v>
      </c>
      <c r="D9">
        <f>COUNTIFS(Sheet1!D:D,"&gt;=30000",Sheet1!F:F,"canceled",Sheet1!D:D,"&lt;=34999")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8396</v>
      </c>
      <c r="B10">
        <f>COUNTIFS(Sheet1!D:D,"&gt;=35000",Sheet1!F:F,"successful",Sheet1!D:D,"&lt;=39999")</f>
        <v>26</v>
      </c>
      <c r="C10">
        <f>COUNTIFS(Sheet1!D:D,"&gt;=35000",Sheet1!F:F,"failed",Sheet1!D:D,"&lt;=39999")</f>
        <v>22</v>
      </c>
      <c r="D10">
        <f>COUNTIFS(Sheet1!D:D,"&gt;=35000",Sheet1!F:F,"canceled",Sheet1!D:D,"&lt;=39999")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8397</v>
      </c>
      <c r="B11">
        <f>COUNTIFS(Sheet1!D:D,"&gt;=40000",Sheet1!F:F,"successful",Sheet1!D:D,"&lt;=44999")</f>
        <v>21</v>
      </c>
      <c r="C11">
        <f>COUNTIFS(Sheet1!D:D,"&gt;=40000",Sheet1!F:F,"failed",Sheet1!D:D,"&lt;=44999")</f>
        <v>16</v>
      </c>
      <c r="D11">
        <f>COUNTIFS(Sheet1!D:D,"&gt;=40000",Sheet1!F:F,"canceled",Sheet1!D:D,"&lt;=44999")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8398</v>
      </c>
      <c r="B12">
        <f>COUNTIFS(Sheet1!D:D,"&gt;=45000",Sheet1!F:F,"successful",Sheet1!D:D,"&lt;=49999")</f>
        <v>6</v>
      </c>
      <c r="C12">
        <f>COUNTIFS(Sheet1!D:D,"&gt;=45000",Sheet1!F:F,"failed",Sheet1!D:D,"&lt;=49999")</f>
        <v>11</v>
      </c>
      <c r="D12">
        <f>COUNTIFS(Sheet1!D:D,"&gt;=45000",Sheet1!F:F,"canceled",Sheet1!D:D,"&lt;=49999")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8400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EE0BE-AD52-44E5-B7E4-EFB66A679FB8}">
  <sheetPr codeName="Sheet6"/>
  <dimension ref="A1:I2186"/>
  <sheetViews>
    <sheetView workbookViewId="0">
      <selection activeCell="I8" sqref="I8"/>
    </sheetView>
  </sheetViews>
  <sheetFormatPr defaultRowHeight="15" x14ac:dyDescent="0.25"/>
  <cols>
    <col min="1" max="7" width="15.7109375" customWidth="1"/>
    <col min="8" max="8" width="13.5703125" customWidth="1"/>
    <col min="9" max="9" width="13.28515625" customWidth="1"/>
  </cols>
  <sheetData>
    <row r="1" spans="1:9" x14ac:dyDescent="0.25">
      <c r="A1" s="1" t="s">
        <v>8218</v>
      </c>
      <c r="B1" s="1" t="s">
        <v>8262</v>
      </c>
      <c r="D1" s="1" t="s">
        <v>8218</v>
      </c>
      <c r="E1" s="1" t="s">
        <v>8262</v>
      </c>
      <c r="H1" s="14" t="s">
        <v>8407</v>
      </c>
      <c r="I1" s="14" t="s">
        <v>8408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G2" t="s">
        <v>8401</v>
      </c>
      <c r="H2">
        <f>AVERAGE(B:B)</f>
        <v>194.42517162471395</v>
      </c>
      <c r="I2">
        <f>AVERAGE(E:E)</f>
        <v>17.709803921568628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G3" t="s">
        <v>8402</v>
      </c>
      <c r="H3">
        <f>MEDIAN(B:B)</f>
        <v>62</v>
      </c>
      <c r="I3">
        <f>MEDIAN(E:E)</f>
        <v>4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G4" t="s">
        <v>8403</v>
      </c>
      <c r="H4">
        <f>MIN(B:B)</f>
        <v>1</v>
      </c>
      <c r="I4">
        <f>MIN(E:E)</f>
        <v>0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G5" t="s">
        <v>8404</v>
      </c>
      <c r="H5">
        <f>MAX(B:B)</f>
        <v>26457</v>
      </c>
      <c r="I5">
        <f>MAX(E:E)</f>
        <v>1293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G6" t="s">
        <v>8405</v>
      </c>
      <c r="H6">
        <f>_xlfn.VAR.P(B:B)</f>
        <v>712840.9867348104</v>
      </c>
      <c r="I6">
        <f>_xlfn.VAR.P(E:E)</f>
        <v>3773.2216685890044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G7" t="s">
        <v>8406</v>
      </c>
      <c r="H7">
        <f>_xlfn.STDEV.P(B:B)</f>
        <v>844.29910975602149</v>
      </c>
      <c r="I7">
        <f>_xlfn.STDEV.P(E:E)</f>
        <v>61.426555076684906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187:B1046647 A1:B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306:E1045992 D1:E1305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Sheet1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Kim</cp:lastModifiedBy>
  <dcterms:created xsi:type="dcterms:W3CDTF">2017-04-20T15:17:24Z</dcterms:created>
  <dcterms:modified xsi:type="dcterms:W3CDTF">2020-12-19T21:56:34Z</dcterms:modified>
</cp:coreProperties>
</file>