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4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idattica_e_registri\corso_economia_inglese\2017\"/>
    </mc:Choice>
  </mc:AlternateContent>
  <bookViews>
    <workbookView xWindow="360" yWindow="120" windowWidth="10515" windowHeight="4680"/>
  </bookViews>
  <sheets>
    <sheet name="Single forecast" sheetId="2" r:id="rId1"/>
    <sheet name="rival forecast" sheetId="1" r:id="rId2"/>
    <sheet name="classification" sheetId="4" r:id="rId3"/>
    <sheet name="Parametric Test" sheetId="5" r:id="rId4"/>
    <sheet name="Non parametric test" sheetId="3" r:id="rId5"/>
  </sheets>
  <calcPr calcId="152511"/>
</workbook>
</file>

<file path=xl/calcChain.xml><?xml version="1.0" encoding="utf-8"?>
<calcChain xmlns="http://schemas.openxmlformats.org/spreadsheetml/2006/main">
  <c r="M35" i="4" l="1"/>
  <c r="L36" i="4"/>
  <c r="D3" i="3" l="1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E2" i="3"/>
  <c r="D2" i="3"/>
  <c r="H3" i="5" l="1"/>
  <c r="I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I2" i="5"/>
  <c r="I22" i="5" s="1"/>
  <c r="H2" i="5"/>
  <c r="E21" i="5"/>
  <c r="D21" i="5"/>
  <c r="E20" i="5"/>
  <c r="D20" i="5"/>
  <c r="K20" i="5" s="1"/>
  <c r="E19" i="5"/>
  <c r="D19" i="5"/>
  <c r="E18" i="5"/>
  <c r="D18" i="5"/>
  <c r="E17" i="5"/>
  <c r="D17" i="5"/>
  <c r="E16" i="5"/>
  <c r="D16" i="5"/>
  <c r="K16" i="5" s="1"/>
  <c r="E15" i="5"/>
  <c r="D15" i="5"/>
  <c r="E14" i="5"/>
  <c r="D14" i="5"/>
  <c r="E13" i="5"/>
  <c r="K13" i="5" s="1"/>
  <c r="D13" i="5"/>
  <c r="E12" i="5"/>
  <c r="D12" i="5"/>
  <c r="K12" i="5" s="1"/>
  <c r="E11" i="5"/>
  <c r="D11" i="5"/>
  <c r="E10" i="5"/>
  <c r="D10" i="5"/>
  <c r="E9" i="5"/>
  <c r="K9" i="5" s="1"/>
  <c r="D9" i="5"/>
  <c r="E8" i="5"/>
  <c r="D8" i="5"/>
  <c r="K8" i="5" s="1"/>
  <c r="E7" i="5"/>
  <c r="D7" i="5"/>
  <c r="E6" i="5"/>
  <c r="D6" i="5"/>
  <c r="E5" i="5"/>
  <c r="J5" i="5" s="1"/>
  <c r="D5" i="5"/>
  <c r="E4" i="5"/>
  <c r="D4" i="5"/>
  <c r="K4" i="5" s="1"/>
  <c r="E3" i="5"/>
  <c r="D3" i="5"/>
  <c r="E2" i="5"/>
  <c r="D2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3" i="5"/>
  <c r="G3" i="5"/>
  <c r="F4" i="5"/>
  <c r="G4" i="5"/>
  <c r="G2" i="5"/>
  <c r="F2" i="5"/>
  <c r="T37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3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F2" i="2"/>
  <c r="K2" i="5" l="1"/>
  <c r="K6" i="5"/>
  <c r="K10" i="5"/>
  <c r="K14" i="5"/>
  <c r="K18" i="5"/>
  <c r="K5" i="5"/>
  <c r="J9" i="5"/>
  <c r="J16" i="5"/>
  <c r="J20" i="5"/>
  <c r="K3" i="5"/>
  <c r="K7" i="5"/>
  <c r="K11" i="5"/>
  <c r="K15" i="5"/>
  <c r="J17" i="5"/>
  <c r="K19" i="5"/>
  <c r="J21" i="5"/>
  <c r="J13" i="5"/>
  <c r="K21" i="5"/>
  <c r="K17" i="5"/>
  <c r="H22" i="5"/>
  <c r="J4" i="5"/>
  <c r="J12" i="5"/>
  <c r="J8" i="5"/>
  <c r="J19" i="5"/>
  <c r="J15" i="5"/>
  <c r="J11" i="5"/>
  <c r="J7" i="5"/>
  <c r="J3" i="5"/>
  <c r="J18" i="5"/>
  <c r="J14" i="5"/>
  <c r="J10" i="5"/>
  <c r="J6" i="5"/>
  <c r="J2" i="5"/>
  <c r="H4" i="4"/>
  <c r="J4" i="4" s="1"/>
  <c r="H6" i="4"/>
  <c r="H8" i="4"/>
  <c r="J8" i="4" s="1"/>
  <c r="H10" i="4"/>
  <c r="J10" i="4" s="1"/>
  <c r="H12" i="4"/>
  <c r="H14" i="4"/>
  <c r="J14" i="4" s="1"/>
  <c r="H16" i="4"/>
  <c r="J16" i="4" s="1"/>
  <c r="H18" i="4"/>
  <c r="J18" i="4" s="1"/>
  <c r="H20" i="4"/>
  <c r="S37" i="4"/>
  <c r="U37" i="4" s="1"/>
  <c r="U36" i="4"/>
  <c r="U35" i="4"/>
  <c r="G4" i="4"/>
  <c r="I4" i="4" s="1"/>
  <c r="G6" i="4"/>
  <c r="G9" i="4"/>
  <c r="I9" i="4" s="1"/>
  <c r="G10" i="4"/>
  <c r="I10" i="4" s="1"/>
  <c r="G12" i="4"/>
  <c r="I12" i="4" s="1"/>
  <c r="G14" i="4"/>
  <c r="I14" i="4" s="1"/>
  <c r="G16" i="4"/>
  <c r="I16" i="4" s="1"/>
  <c r="G18" i="4"/>
  <c r="I18" i="4" s="1"/>
  <c r="G20" i="4"/>
  <c r="I20" i="4" s="1"/>
  <c r="I6" i="4"/>
  <c r="G7" i="4"/>
  <c r="I7" i="4" s="1"/>
  <c r="G11" i="4"/>
  <c r="I11" i="4" s="1"/>
  <c r="G15" i="4"/>
  <c r="I15" i="4" s="1"/>
  <c r="G19" i="4"/>
  <c r="I19" i="4" s="1"/>
  <c r="H5" i="4"/>
  <c r="J5" i="4" s="1"/>
  <c r="H7" i="4"/>
  <c r="J7" i="4" s="1"/>
  <c r="H9" i="4"/>
  <c r="J9" i="4" s="1"/>
  <c r="H11" i="4"/>
  <c r="J11" i="4" s="1"/>
  <c r="H13" i="4"/>
  <c r="J13" i="4" s="1"/>
  <c r="H15" i="4"/>
  <c r="J15" i="4" s="1"/>
  <c r="H17" i="4"/>
  <c r="J17" i="4" s="1"/>
  <c r="H19" i="4"/>
  <c r="J19" i="4" s="1"/>
  <c r="H21" i="4"/>
  <c r="J21" i="4" s="1"/>
  <c r="G21" i="4"/>
  <c r="I21" i="4" s="1"/>
  <c r="G5" i="4"/>
  <c r="I5" i="4" s="1"/>
  <c r="J20" i="4"/>
  <c r="J12" i="4"/>
  <c r="J6" i="4"/>
  <c r="G17" i="4"/>
  <c r="I17" i="4" s="1"/>
  <c r="G13" i="4"/>
  <c r="I13" i="4" s="1"/>
  <c r="G3" i="4"/>
  <c r="I3" i="4" s="1"/>
  <c r="H3" i="4"/>
  <c r="J3" i="4" s="1"/>
  <c r="G8" i="4"/>
  <c r="I8" i="4" s="1"/>
  <c r="P21" i="4" l="1"/>
  <c r="R21" i="4"/>
  <c r="P5" i="4"/>
  <c r="R5" i="4"/>
  <c r="O14" i="4"/>
  <c r="Q14" i="4"/>
  <c r="R3" i="4"/>
  <c r="L3" i="4"/>
  <c r="P3" i="4"/>
  <c r="N3" i="4"/>
  <c r="P12" i="4"/>
  <c r="R12" i="4"/>
  <c r="O16" i="4"/>
  <c r="Q16" i="4"/>
  <c r="P15" i="4"/>
  <c r="R15" i="4"/>
  <c r="P7" i="4"/>
  <c r="R7" i="4"/>
  <c r="O19" i="4"/>
  <c r="Q19" i="4"/>
  <c r="O6" i="4"/>
  <c r="Q6" i="4"/>
  <c r="O3" i="4"/>
  <c r="K3" i="4"/>
  <c r="Q3" i="4"/>
  <c r="M3" i="4"/>
  <c r="P6" i="4"/>
  <c r="R6" i="4"/>
  <c r="P14" i="4"/>
  <c r="R14" i="4"/>
  <c r="O5" i="4"/>
  <c r="Q5" i="4"/>
  <c r="R13" i="4"/>
  <c r="P13" i="4"/>
  <c r="O15" i="4"/>
  <c r="Q15" i="4"/>
  <c r="O20" i="4"/>
  <c r="Q20" i="4"/>
  <c r="O12" i="4"/>
  <c r="Q12" i="4"/>
  <c r="O4" i="4"/>
  <c r="Q4" i="4"/>
  <c r="O13" i="4"/>
  <c r="Q13" i="4"/>
  <c r="R8" i="4"/>
  <c r="P8" i="4"/>
  <c r="R16" i="4"/>
  <c r="P16" i="4"/>
  <c r="O21" i="4"/>
  <c r="Q21" i="4"/>
  <c r="R19" i="4"/>
  <c r="P19" i="4"/>
  <c r="P11" i="4"/>
  <c r="R11" i="4"/>
  <c r="O11" i="4"/>
  <c r="Q11" i="4"/>
  <c r="O18" i="4"/>
  <c r="Q18" i="4"/>
  <c r="O10" i="4"/>
  <c r="Q10" i="4"/>
  <c r="O8" i="4"/>
  <c r="Q8" i="4"/>
  <c r="O17" i="4"/>
  <c r="Q17" i="4"/>
  <c r="P10" i="4"/>
  <c r="R10" i="4"/>
  <c r="P18" i="4"/>
  <c r="R18" i="4"/>
  <c r="P17" i="4"/>
  <c r="R17" i="4"/>
  <c r="P9" i="4"/>
  <c r="R9" i="4"/>
  <c r="O7" i="4"/>
  <c r="Q7" i="4"/>
  <c r="O9" i="4"/>
  <c r="Q9" i="4"/>
  <c r="P4" i="4"/>
  <c r="R4" i="4"/>
  <c r="P20" i="4"/>
  <c r="R20" i="4"/>
  <c r="K10" i="4"/>
  <c r="M10" i="4"/>
  <c r="N9" i="4"/>
  <c r="L9" i="4"/>
  <c r="L15" i="4"/>
  <c r="N15" i="4"/>
  <c r="N6" i="4"/>
  <c r="L6" i="4"/>
  <c r="N14" i="4"/>
  <c r="L14" i="4"/>
  <c r="K5" i="4"/>
  <c r="M5" i="4"/>
  <c r="N21" i="4"/>
  <c r="L21" i="4"/>
  <c r="N17" i="4"/>
  <c r="L17" i="4"/>
  <c r="N5" i="4"/>
  <c r="L5" i="4"/>
  <c r="K11" i="4"/>
  <c r="M11" i="4"/>
  <c r="K18" i="4"/>
  <c r="M18" i="4"/>
  <c r="K13" i="4"/>
  <c r="M13" i="4"/>
  <c r="L8" i="4"/>
  <c r="N8" i="4"/>
  <c r="L16" i="4"/>
  <c r="N16" i="4"/>
  <c r="M16" i="4"/>
  <c r="K16" i="4"/>
  <c r="L7" i="4"/>
  <c r="N7" i="4"/>
  <c r="K7" i="4"/>
  <c r="M7" i="4"/>
  <c r="K9" i="4"/>
  <c r="M9" i="4"/>
  <c r="M8" i="4"/>
  <c r="K8" i="4"/>
  <c r="K17" i="4"/>
  <c r="M17" i="4"/>
  <c r="N10" i="4"/>
  <c r="L10" i="4"/>
  <c r="N18" i="4"/>
  <c r="L18" i="4"/>
  <c r="N13" i="4"/>
  <c r="L13" i="4"/>
  <c r="K19" i="4"/>
  <c r="M19" i="4"/>
  <c r="K6" i="4"/>
  <c r="M6" i="4"/>
  <c r="K21" i="4"/>
  <c r="M21" i="4"/>
  <c r="K14" i="4"/>
  <c r="M14" i="4"/>
  <c r="L4" i="4"/>
  <c r="N4" i="4"/>
  <c r="L12" i="4"/>
  <c r="N12" i="4"/>
  <c r="L20" i="4"/>
  <c r="N20" i="4"/>
  <c r="L19" i="4"/>
  <c r="N19" i="4"/>
  <c r="L11" i="4"/>
  <c r="N11" i="4"/>
  <c r="K15" i="4"/>
  <c r="M15" i="4"/>
  <c r="M20" i="4"/>
  <c r="K20" i="4"/>
  <c r="M12" i="4"/>
  <c r="K12" i="4"/>
  <c r="M4" i="4"/>
  <c r="K4" i="4"/>
  <c r="I22" i="4"/>
  <c r="J22" i="4"/>
  <c r="R22" i="4" l="1"/>
  <c r="Q22" i="4"/>
  <c r="O22" i="4"/>
  <c r="P22" i="4"/>
  <c r="M22" i="4"/>
  <c r="K22" i="4"/>
  <c r="N22" i="4"/>
  <c r="M36" i="4" s="1"/>
  <c r="L22" i="4"/>
  <c r="L35" i="4" s="1"/>
  <c r="L26" i="4"/>
  <c r="L30" i="4"/>
  <c r="K26" i="4"/>
  <c r="K30" i="4"/>
  <c r="F3" i="3"/>
  <c r="F4" i="3"/>
  <c r="F5" i="3"/>
  <c r="F6" i="3"/>
  <c r="I6" i="3" s="1"/>
  <c r="F7" i="3"/>
  <c r="F8" i="3"/>
  <c r="F9" i="3"/>
  <c r="F10" i="3"/>
  <c r="F11" i="3"/>
  <c r="F12" i="3"/>
  <c r="F13" i="3"/>
  <c r="F14" i="3"/>
  <c r="F15" i="3"/>
  <c r="I15" i="3" s="1"/>
  <c r="F16" i="3"/>
  <c r="I16" i="3" s="1"/>
  <c r="F17" i="3"/>
  <c r="F18" i="3"/>
  <c r="F19" i="3"/>
  <c r="F20" i="3"/>
  <c r="I20" i="3" s="1"/>
  <c r="F21" i="3"/>
  <c r="F2" i="3"/>
  <c r="I2" i="3" s="1"/>
  <c r="G16" i="3" l="1"/>
  <c r="M37" i="4"/>
  <c r="W35" i="4" s="1"/>
  <c r="G20" i="3"/>
  <c r="G12" i="3"/>
  <c r="G8" i="3"/>
  <c r="G4" i="3"/>
  <c r="G19" i="3"/>
  <c r="G15" i="3"/>
  <c r="G11" i="3"/>
  <c r="G7" i="3"/>
  <c r="G3" i="3"/>
  <c r="G2" i="3"/>
  <c r="G18" i="3"/>
  <c r="G14" i="3"/>
  <c r="G10" i="3"/>
  <c r="G6" i="3"/>
  <c r="G21" i="3"/>
  <c r="G17" i="3"/>
  <c r="G13" i="3"/>
  <c r="G9" i="3"/>
  <c r="G5" i="3"/>
  <c r="P35" i="4"/>
  <c r="W36" i="4"/>
  <c r="L37" i="4"/>
  <c r="O36" i="4" s="1"/>
  <c r="N35" i="4"/>
  <c r="N36" i="4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B22" i="2"/>
  <c r="E21" i="2"/>
  <c r="D21" i="2"/>
  <c r="C21" i="2"/>
  <c r="E20" i="2"/>
  <c r="D20" i="2"/>
  <c r="C20" i="2"/>
  <c r="E19" i="2"/>
  <c r="D19" i="2"/>
  <c r="C19" i="2"/>
  <c r="E18" i="2"/>
  <c r="D18" i="2"/>
  <c r="C18" i="2"/>
  <c r="E17" i="2"/>
  <c r="D17" i="2"/>
  <c r="C17" i="2"/>
  <c r="E16" i="2"/>
  <c r="D16" i="2"/>
  <c r="C16" i="2"/>
  <c r="E15" i="2"/>
  <c r="D15" i="2"/>
  <c r="C15" i="2"/>
  <c r="E14" i="2"/>
  <c r="D14" i="2"/>
  <c r="C14" i="2"/>
  <c r="E13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E3" i="2"/>
  <c r="D3" i="2"/>
  <c r="C3" i="2"/>
  <c r="E2" i="2"/>
  <c r="D2" i="2"/>
  <c r="C2" i="2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I2" i="1"/>
  <c r="H2" i="1"/>
  <c r="C22" i="1"/>
  <c r="B2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G2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F23" i="2" l="1"/>
  <c r="N9" i="2" s="1"/>
  <c r="N11" i="2" s="1"/>
  <c r="O35" i="4"/>
  <c r="H5" i="3"/>
  <c r="I5" i="3" s="1"/>
  <c r="H6" i="3"/>
  <c r="P36" i="4"/>
  <c r="F22" i="1"/>
  <c r="H22" i="1"/>
  <c r="D22" i="1"/>
  <c r="I22" i="1"/>
  <c r="H18" i="3"/>
  <c r="I18" i="3" s="1"/>
  <c r="H2" i="3"/>
  <c r="H15" i="3"/>
  <c r="H12" i="3"/>
  <c r="I12" i="3" s="1"/>
  <c r="H13" i="3"/>
  <c r="I13" i="3" s="1"/>
  <c r="H10" i="3"/>
  <c r="I10" i="3" s="1"/>
  <c r="H3" i="3"/>
  <c r="I3" i="3" s="1"/>
  <c r="H19" i="3"/>
  <c r="I19" i="3" s="1"/>
  <c r="H20" i="3"/>
  <c r="H16" i="3"/>
  <c r="H17" i="3"/>
  <c r="I17" i="3" s="1"/>
  <c r="H14" i="3"/>
  <c r="I14" i="3" s="1"/>
  <c r="H7" i="3"/>
  <c r="I7" i="3" s="1"/>
  <c r="H4" i="3"/>
  <c r="I4" i="3" s="1"/>
  <c r="H21" i="3"/>
  <c r="I21" i="3" s="1"/>
  <c r="H11" i="3"/>
  <c r="I11" i="3" s="1"/>
  <c r="H8" i="3"/>
  <c r="I8" i="3" s="1"/>
  <c r="H9" i="3"/>
  <c r="I9" i="3" s="1"/>
  <c r="V35" i="4"/>
  <c r="V36" i="4"/>
  <c r="N37" i="4"/>
  <c r="D22" i="2"/>
  <c r="E22" i="2"/>
  <c r="C22" i="2"/>
  <c r="E22" i="1"/>
  <c r="G22" i="1"/>
  <c r="I22" i="3" l="1"/>
</calcChain>
</file>

<file path=xl/sharedStrings.xml><?xml version="1.0" encoding="utf-8"?>
<sst xmlns="http://schemas.openxmlformats.org/spreadsheetml/2006/main" count="98" uniqueCount="56">
  <si>
    <t>Mean</t>
  </si>
  <si>
    <t>y</t>
  </si>
  <si>
    <t>APE_M1</t>
  </si>
  <si>
    <t>APE_M2</t>
  </si>
  <si>
    <t>AE_M1</t>
  </si>
  <si>
    <t>AE_M2</t>
  </si>
  <si>
    <t>SE_M1</t>
  </si>
  <si>
    <t>SE_M2</t>
  </si>
  <si>
    <t>res_M1</t>
  </si>
  <si>
    <t>res_M2</t>
  </si>
  <si>
    <t>positive</t>
  </si>
  <si>
    <t>signs</t>
  </si>
  <si>
    <t>y+</t>
  </si>
  <si>
    <t>y-</t>
  </si>
  <si>
    <t>Y_M1</t>
  </si>
  <si>
    <t>Y_M2</t>
  </si>
  <si>
    <t>e+</t>
  </si>
  <si>
    <t>e-</t>
  </si>
  <si>
    <t>dt</t>
  </si>
  <si>
    <t>abs(dt)</t>
  </si>
  <si>
    <t>rank</t>
  </si>
  <si>
    <t>TW(t)</t>
  </si>
  <si>
    <t>1) testing unbiasdeness</t>
  </si>
  <si>
    <t xml:space="preserve">2)test no systematic over/under estimation </t>
  </si>
  <si>
    <t>3) The run test</t>
  </si>
  <si>
    <t xml:space="preserve">Sum of positive </t>
  </si>
  <si>
    <t>1) Exact classification Rate</t>
  </si>
  <si>
    <t>2) trend accuracy</t>
  </si>
  <si>
    <t>3) confusion matrix</t>
  </si>
  <si>
    <t>trend</t>
  </si>
  <si>
    <t>trend1</t>
  </si>
  <si>
    <t>trend2</t>
  </si>
  <si>
    <r>
      <rPr>
        <sz val="12"/>
        <color theme="1"/>
        <rFont val="Calibri"/>
        <family val="2"/>
        <scheme val="minor"/>
      </rPr>
      <t>D</t>
    </r>
    <r>
      <rPr>
        <sz val="9"/>
        <color theme="1"/>
        <rFont val="Calibri"/>
        <family val="2"/>
        <scheme val="minor"/>
      </rPr>
      <t>h1</t>
    </r>
  </si>
  <si>
    <r>
      <rPr>
        <sz val="12"/>
        <color theme="1"/>
        <rFont val="Calibri"/>
        <family val="2"/>
        <scheme val="minor"/>
      </rPr>
      <t>D</t>
    </r>
    <r>
      <rPr>
        <sz val="9"/>
        <color theme="1"/>
        <rFont val="Calibri"/>
        <family val="2"/>
        <scheme val="minor"/>
      </rPr>
      <t>h2</t>
    </r>
    <r>
      <rPr>
        <sz val="11"/>
        <color theme="1"/>
        <rFont val="Calibri"/>
        <family val="2"/>
        <scheme val="minor"/>
      </rPr>
      <t/>
    </r>
  </si>
  <si>
    <t>Tp1</t>
  </si>
  <si>
    <t>Tp2</t>
  </si>
  <si>
    <t>Fn1</t>
  </si>
  <si>
    <t>Fn2</t>
  </si>
  <si>
    <t>Fp1</t>
  </si>
  <si>
    <t>Fp2</t>
  </si>
  <si>
    <t>Tn1</t>
  </si>
  <si>
    <t>Tn2</t>
  </si>
  <si>
    <t>PF</t>
  </si>
  <si>
    <t>NF</t>
  </si>
  <si>
    <t>PO</t>
  </si>
  <si>
    <t>NO</t>
  </si>
  <si>
    <t>1)  TU</t>
  </si>
  <si>
    <t>2) MGN</t>
  </si>
  <si>
    <t>res_M1^2</t>
  </si>
  <si>
    <t>res_M2^2</t>
  </si>
  <si>
    <t>3) Encompassing</t>
  </si>
  <si>
    <t>TW</t>
  </si>
  <si>
    <r>
      <t>Confusion Matrix</t>
    </r>
    <r>
      <rPr>
        <b/>
        <sz val="14"/>
        <color theme="1"/>
        <rFont val="Calibri"/>
        <family val="2"/>
        <scheme val="minor"/>
      </rPr>
      <t xml:space="preserve"> 2</t>
    </r>
  </si>
  <si>
    <r>
      <t xml:space="preserve">Confusion Matrix </t>
    </r>
    <r>
      <rPr>
        <b/>
        <sz val="14"/>
        <color theme="1"/>
        <rFont val="Calibri"/>
        <family val="2"/>
        <scheme val="minor"/>
      </rPr>
      <t>1</t>
    </r>
  </si>
  <si>
    <t>-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</si>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</sst>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%"/>
    <numFmt numFmtId="165" formatCode="_-* #,##0.000_-;\-* #,##0.000_-;_-* &quot;-&quot;??_-;_-@_-"/>
    <numFmt numFmtId="166" formatCode="_-* #,##0.0_-;\-* #,##0.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/>
    <xf numFmtId="0" fontId="2" fillId="0" borderId="1" xfId="0" applyFont="1" applyBorder="1"/>
    <xf numFmtId="164" fontId="0" fillId="0" borderId="0" xfId="1" applyNumberFormat="1" applyFont="1"/>
    <xf numFmtId="164" fontId="2" fillId="0" borderId="1" xfId="1" applyNumberFormat="1" applyFont="1" applyBorder="1"/>
    <xf numFmtId="0" fontId="3" fillId="4" borderId="0" xfId="0" applyFont="1" applyFill="1" applyAlignment="1">
      <alignment horizontal="center"/>
    </xf>
    <xf numFmtId="0" fontId="0" fillId="4" borderId="0" xfId="0" applyFill="1"/>
    <xf numFmtId="0" fontId="2" fillId="0" borderId="0" xfId="0" applyFont="1" applyFill="1" applyBorder="1"/>
    <xf numFmtId="0" fontId="2" fillId="0" borderId="0" xfId="0" applyFont="1" applyAlignment="1">
      <alignment horizontal="center"/>
    </xf>
    <xf numFmtId="164" fontId="2" fillId="0" borderId="0" xfId="1" applyNumberFormat="1" applyFont="1" applyBorder="1"/>
    <xf numFmtId="165" fontId="0" fillId="0" borderId="0" xfId="2" applyNumberFormat="1" applyFont="1"/>
    <xf numFmtId="0" fontId="4" fillId="0" borderId="0" xfId="0" applyFont="1"/>
    <xf numFmtId="0" fontId="3" fillId="5" borderId="0" xfId="0" applyFont="1" applyFill="1" applyAlignment="1">
      <alignment horizontal="center"/>
    </xf>
    <xf numFmtId="0" fontId="0" fillId="5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2" xfId="0" applyFont="1" applyBorder="1"/>
    <xf numFmtId="0" fontId="2" fillId="0" borderId="5" xfId="0" applyFont="1" applyBorder="1"/>
    <xf numFmtId="0" fontId="2" fillId="0" borderId="4" xfId="0" applyFont="1" applyBorder="1"/>
    <xf numFmtId="0" fontId="2" fillId="0" borderId="3" xfId="0" applyFont="1" applyBorder="1"/>
    <xf numFmtId="0" fontId="2" fillId="0" borderId="6" xfId="0" applyFont="1" applyBorder="1"/>
    <xf numFmtId="164" fontId="6" fillId="0" borderId="0" xfId="1" applyNumberFormat="1" applyFont="1"/>
    <xf numFmtId="164" fontId="6" fillId="2" borderId="0" xfId="1" applyNumberFormat="1" applyFont="1" applyFill="1"/>
    <xf numFmtId="0" fontId="7" fillId="0" borderId="0" xfId="0" applyFont="1" applyAlignment="1">
      <alignment horizontal="center"/>
    </xf>
    <xf numFmtId="166" fontId="2" fillId="0" borderId="0" xfId="2" applyNumberFormat="1" applyFont="1" applyBorder="1"/>
    <xf numFmtId="165" fontId="0" fillId="3" borderId="0" xfId="2" applyNumberFormat="1" applyFont="1" applyFill="1"/>
  </cellXfs>
  <cellStyles count="3">
    <cellStyle name="Migliaia" xfId="2" builtinId="3"/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wmf"/><Relationship Id="rId1" Type="http://schemas.openxmlformats.org/officeDocument/2006/relationships/image" Target="../media/image4.w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</xdr:colOff>
          <xdr:row>0</xdr:row>
          <xdr:rowOff>142875</xdr:rowOff>
        </xdr:from>
        <xdr:to>
          <xdr:col>13</xdr:col>
          <xdr:colOff>276225</xdr:colOff>
          <xdr:row>2</xdr:row>
          <xdr:rowOff>57150</xdr:rowOff>
        </xdr:to>
        <xdr:sp macro="" textlink="">
          <xdr:nvSpPr>
            <xdr:cNvPr id="1025" name="Oggetto 2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</xdr:colOff>
          <xdr:row>4</xdr:row>
          <xdr:rowOff>76200</xdr:rowOff>
        </xdr:from>
        <xdr:to>
          <xdr:col>12</xdr:col>
          <xdr:colOff>133350</xdr:colOff>
          <xdr:row>6</xdr:row>
          <xdr:rowOff>142875</xdr:rowOff>
        </xdr:to>
        <xdr:sp macro="" textlink="">
          <xdr:nvSpPr>
            <xdr:cNvPr id="1026" name="Oggetto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7</xdr:row>
          <xdr:rowOff>114300</xdr:rowOff>
        </xdr:from>
        <xdr:to>
          <xdr:col>12</xdr:col>
          <xdr:colOff>542925</xdr:colOff>
          <xdr:row>14</xdr:row>
          <xdr:rowOff>171450</xdr:rowOff>
        </xdr:to>
        <xdr:sp macro="" textlink="">
          <xdr:nvSpPr>
            <xdr:cNvPr id="1027" name="Oggetto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333375</xdr:colOff>
      <xdr:row>24</xdr:row>
      <xdr:rowOff>94316</xdr:rowOff>
    </xdr:from>
    <xdr:to>
      <xdr:col>6</xdr:col>
      <xdr:colOff>542925</xdr:colOff>
      <xdr:row>26</xdr:row>
      <xdr:rowOff>98737</xdr:rowOff>
    </xdr:to>
    <xdr:pic>
      <xdr:nvPicPr>
        <xdr:cNvPr id="2" name="Immagin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675841"/>
          <a:ext cx="1266825" cy="3854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337861</xdr:colOff>
      <xdr:row>28</xdr:row>
      <xdr:rowOff>71439</xdr:rowOff>
    </xdr:from>
    <xdr:to>
      <xdr:col>9</xdr:col>
      <xdr:colOff>349250</xdr:colOff>
      <xdr:row>30</xdr:row>
      <xdr:rowOff>133351</xdr:rowOff>
    </xdr:to>
    <xdr:pic>
      <xdr:nvPicPr>
        <xdr:cNvPr id="3" name="Immagin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6136" y="5414964"/>
          <a:ext cx="2897464" cy="4429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32</xdr:row>
      <xdr:rowOff>46848</xdr:rowOff>
    </xdr:from>
    <xdr:to>
      <xdr:col>8</xdr:col>
      <xdr:colOff>586103</xdr:colOff>
      <xdr:row>34</xdr:row>
      <xdr:rowOff>186416</xdr:rowOff>
    </xdr:to>
    <xdr:pic>
      <xdr:nvPicPr>
        <xdr:cNvPr id="7" name="Immagin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0675" y="6152373"/>
          <a:ext cx="2710178" cy="5777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0</xdr:row>
          <xdr:rowOff>57150</xdr:rowOff>
        </xdr:from>
        <xdr:to>
          <xdr:col>16</xdr:col>
          <xdr:colOff>47625</xdr:colOff>
          <xdr:row>3</xdr:row>
          <xdr:rowOff>66675</xdr:rowOff>
        </xdr:to>
        <xdr:sp macro="" textlink="">
          <xdr:nvSpPr>
            <xdr:cNvPr id="5121" name="Oggetto 2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66675</xdr:colOff>
          <xdr:row>4</xdr:row>
          <xdr:rowOff>161925</xdr:rowOff>
        </xdr:from>
        <xdr:to>
          <xdr:col>14</xdr:col>
          <xdr:colOff>533400</xdr:colOff>
          <xdr:row>6</xdr:row>
          <xdr:rowOff>66675</xdr:rowOff>
        </xdr:to>
        <xdr:sp macro="" textlink="">
          <xdr:nvSpPr>
            <xdr:cNvPr id="5122" name="Oggetto 5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8</xdr:row>
          <xdr:rowOff>123825</xdr:rowOff>
        </xdr:from>
        <xdr:to>
          <xdr:col>16</xdr:col>
          <xdr:colOff>457200</xdr:colOff>
          <xdr:row>10</xdr:row>
          <xdr:rowOff>57150</xdr:rowOff>
        </xdr:to>
        <xdr:sp macro="" textlink="">
          <xdr:nvSpPr>
            <xdr:cNvPr id="5123" name="Oggetto 5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114300</xdr:colOff>
          <xdr:row>1</xdr:row>
          <xdr:rowOff>66675</xdr:rowOff>
        </xdr:from>
        <xdr:to>
          <xdr:col>10</xdr:col>
          <xdr:colOff>2257425</xdr:colOff>
          <xdr:row>3</xdr:row>
          <xdr:rowOff>133350</xdr:rowOff>
        </xdr:to>
        <xdr:sp macro="" textlink="">
          <xdr:nvSpPr>
            <xdr:cNvPr id="3075" name="Oggetto 5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190500</xdr:colOff>
          <xdr:row>4</xdr:row>
          <xdr:rowOff>28575</xdr:rowOff>
        </xdr:from>
        <xdr:to>
          <xdr:col>10</xdr:col>
          <xdr:colOff>2105025</xdr:colOff>
          <xdr:row>8</xdr:row>
          <xdr:rowOff>28575</xdr:rowOff>
        </xdr:to>
        <xdr:sp macro="" textlink="">
          <xdr:nvSpPr>
            <xdr:cNvPr id="3076" name="Oggetto 5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257175</xdr:colOff>
          <xdr:row>11</xdr:row>
          <xdr:rowOff>47625</xdr:rowOff>
        </xdr:from>
        <xdr:to>
          <xdr:col>12</xdr:col>
          <xdr:colOff>533400</xdr:colOff>
          <xdr:row>15</xdr:row>
          <xdr:rowOff>38100</xdr:rowOff>
        </xdr:to>
        <xdr:sp macro="" textlink="">
          <xdr:nvSpPr>
            <xdr:cNvPr id="3077" name="Oggetto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oleObject" Target="../embeddings/oleObject4.bin"/><Relationship Id="rId7" Type="http://schemas.openxmlformats.org/officeDocument/2006/relationships/oleObject" Target="../embeddings/oleObject6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6" Type="http://schemas.openxmlformats.org/officeDocument/2006/relationships/image" Target="../media/image8.emf"/><Relationship Id="rId5" Type="http://schemas.openxmlformats.org/officeDocument/2006/relationships/oleObject" Target="../embeddings/oleObject5.bin"/><Relationship Id="rId4" Type="http://schemas.openxmlformats.org/officeDocument/2006/relationships/image" Target="../media/image7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11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10.emf"/><Relationship Id="rId4" Type="http://schemas.openxmlformats.org/officeDocument/2006/relationships/oleObject" Target="../embeddings/oleObject7.bin"/><Relationship Id="rId9" Type="http://schemas.openxmlformats.org/officeDocument/2006/relationships/image" Target="../media/image1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3"/>
  <sheetViews>
    <sheetView tabSelected="1" zoomScale="106" zoomScaleNormal="106" workbookViewId="0">
      <selection activeCell="B2" sqref="B2:B21"/>
    </sheetView>
  </sheetViews>
  <sheetFormatPr defaultRowHeight="15" x14ac:dyDescent="0.25"/>
  <cols>
    <col min="1" max="1" width="8.42578125" customWidth="1"/>
    <col min="2" max="2" width="8.85546875" customWidth="1"/>
    <col min="3" max="4" width="7.140625" customWidth="1"/>
    <col min="5" max="5" width="7.5703125" customWidth="1"/>
    <col min="6" max="6" width="7.28515625" customWidth="1"/>
    <col min="10" max="10" width="43.28515625" customWidth="1"/>
  </cols>
  <sheetData>
    <row r="1" spans="1:14" x14ac:dyDescent="0.25">
      <c r="A1" s="4" t="s">
        <v>1</v>
      </c>
      <c r="B1" s="12" t="s">
        <v>8</v>
      </c>
      <c r="C1" s="6" t="s">
        <v>6</v>
      </c>
      <c r="D1" s="7" t="s">
        <v>4</v>
      </c>
      <c r="E1" s="5" t="s">
        <v>2</v>
      </c>
      <c r="F1" s="1" t="s">
        <v>10</v>
      </c>
      <c r="G1" s="1" t="s">
        <v>11</v>
      </c>
    </row>
    <row r="2" spans="1:14" x14ac:dyDescent="0.25">
      <c r="A2">
        <v>14.94882396620039</v>
      </c>
      <c r="B2" s="13">
        <v>-0.98199999999999998</v>
      </c>
      <c r="C2" s="2">
        <f t="shared" ref="C2:C21" si="0">B2^2</f>
        <v>0.96432399999999996</v>
      </c>
      <c r="D2" s="3">
        <f t="shared" ref="D2:D21" si="1">ABS(B2)</f>
        <v>0.98199999999999998</v>
      </c>
      <c r="E2" s="10">
        <f t="shared" ref="E2:E21" si="2">ABS(B2/$A2)</f>
        <v>6.5690786259863854E-2</v>
      </c>
      <c r="F2" s="1">
        <f>IF(B2&lt;0,0,1)</f>
        <v>0</v>
      </c>
      <c r="G2" s="15" t="str">
        <f>IF(B2&lt;0,"-","+")</f>
        <v>-</v>
      </c>
      <c r="H2">
        <v>1</v>
      </c>
      <c r="J2" t="s">
        <v>22</v>
      </c>
    </row>
    <row r="3" spans="1:14" x14ac:dyDescent="0.25">
      <c r="A3">
        <v>14.900344094704927</v>
      </c>
      <c r="B3" s="13">
        <v>1.24</v>
      </c>
      <c r="C3" s="2">
        <f t="shared" si="0"/>
        <v>1.5376000000000001</v>
      </c>
      <c r="D3" s="3">
        <f t="shared" si="1"/>
        <v>1.24</v>
      </c>
      <c r="E3" s="10">
        <f t="shared" si="2"/>
        <v>8.3219554670596746E-2</v>
      </c>
      <c r="F3" s="1">
        <f t="shared" ref="F3:F21" si="3">IF(B3&lt;0,0,1)</f>
        <v>1</v>
      </c>
      <c r="G3" s="15" t="str">
        <f t="shared" ref="G3:G21" si="4">IF(B3&lt;0,"-","+")</f>
        <v>+</v>
      </c>
      <c r="H3">
        <v>1</v>
      </c>
    </row>
    <row r="4" spans="1:14" x14ac:dyDescent="0.25">
      <c r="A4">
        <v>14.345872003738817</v>
      </c>
      <c r="B4" s="13">
        <v>-0.623</v>
      </c>
      <c r="C4" s="2">
        <f t="shared" si="0"/>
        <v>0.388129</v>
      </c>
      <c r="D4" s="3">
        <f t="shared" si="1"/>
        <v>0.623</v>
      </c>
      <c r="E4" s="10">
        <f t="shared" si="2"/>
        <v>4.3427126621346818E-2</v>
      </c>
      <c r="F4" s="1">
        <f t="shared" si="3"/>
        <v>0</v>
      </c>
      <c r="G4" s="15" t="str">
        <f t="shared" si="4"/>
        <v>-</v>
      </c>
      <c r="H4">
        <v>1</v>
      </c>
    </row>
    <row r="5" spans="1:14" x14ac:dyDescent="0.25">
      <c r="A5">
        <v>13.979624811297207</v>
      </c>
      <c r="B5" s="13">
        <v>-1.07</v>
      </c>
      <c r="C5" s="2">
        <f t="shared" si="0"/>
        <v>1.1449</v>
      </c>
      <c r="D5" s="3">
        <f t="shared" si="1"/>
        <v>1.07</v>
      </c>
      <c r="E5" s="10">
        <f t="shared" si="2"/>
        <v>7.6539965445661481E-2</v>
      </c>
      <c r="F5" s="1">
        <f t="shared" si="3"/>
        <v>0</v>
      </c>
      <c r="G5" s="15" t="str">
        <f t="shared" si="4"/>
        <v>-</v>
      </c>
      <c r="H5">
        <v>1</v>
      </c>
    </row>
    <row r="6" spans="1:14" x14ac:dyDescent="0.25">
      <c r="A6">
        <v>14.751522465454492</v>
      </c>
      <c r="B6" s="13">
        <v>0.155</v>
      </c>
      <c r="C6" s="2">
        <f t="shared" si="0"/>
        <v>2.4025000000000001E-2</v>
      </c>
      <c r="D6" s="3">
        <f t="shared" si="1"/>
        <v>0.155</v>
      </c>
      <c r="E6" s="10">
        <f t="shared" si="2"/>
        <v>1.0507390024520053E-2</v>
      </c>
      <c r="F6" s="1">
        <f t="shared" si="3"/>
        <v>1</v>
      </c>
      <c r="G6" s="15" t="str">
        <f t="shared" si="4"/>
        <v>+</v>
      </c>
      <c r="H6">
        <v>1</v>
      </c>
      <c r="J6" t="s">
        <v>23</v>
      </c>
    </row>
    <row r="7" spans="1:14" x14ac:dyDescent="0.25">
      <c r="A7">
        <v>15.474784158071028</v>
      </c>
      <c r="B7" s="13">
        <v>0.51900000000000002</v>
      </c>
      <c r="C7" s="2">
        <f t="shared" si="0"/>
        <v>0.26936100000000002</v>
      </c>
      <c r="D7" s="3">
        <f t="shared" si="1"/>
        <v>0.51900000000000002</v>
      </c>
      <c r="E7" s="10">
        <f t="shared" si="2"/>
        <v>3.3538432245551572E-2</v>
      </c>
      <c r="F7" s="1">
        <f t="shared" si="3"/>
        <v>1</v>
      </c>
      <c r="G7" s="15" t="str">
        <f t="shared" si="4"/>
        <v>+</v>
      </c>
      <c r="H7">
        <v>1</v>
      </c>
    </row>
    <row r="8" spans="1:14" x14ac:dyDescent="0.25">
      <c r="A8">
        <v>15.21645856589436</v>
      </c>
      <c r="B8" s="13">
        <v>0.58199999999999996</v>
      </c>
      <c r="C8" s="2">
        <f t="shared" si="0"/>
        <v>0.33872399999999997</v>
      </c>
      <c r="D8" s="3">
        <f t="shared" si="1"/>
        <v>0.58199999999999996</v>
      </c>
      <c r="E8" s="10">
        <f t="shared" si="2"/>
        <v>3.8248058671448988E-2</v>
      </c>
      <c r="F8" s="1">
        <f t="shared" si="3"/>
        <v>1</v>
      </c>
      <c r="G8" s="15" t="str">
        <f t="shared" si="4"/>
        <v>+</v>
      </c>
      <c r="H8">
        <v>1</v>
      </c>
    </row>
    <row r="9" spans="1:14" x14ac:dyDescent="0.25">
      <c r="A9">
        <v>15.450150338351172</v>
      </c>
      <c r="B9" s="13">
        <v>0.69399999999999995</v>
      </c>
      <c r="C9" s="2">
        <f t="shared" si="0"/>
        <v>0.48163599999999995</v>
      </c>
      <c r="D9" s="3">
        <f t="shared" si="1"/>
        <v>0.69399999999999995</v>
      </c>
      <c r="E9" s="10">
        <f t="shared" si="2"/>
        <v>4.4918656763961499E-2</v>
      </c>
      <c r="F9" s="1">
        <f t="shared" si="3"/>
        <v>1</v>
      </c>
      <c r="G9" s="15" t="str">
        <f t="shared" si="4"/>
        <v>+</v>
      </c>
      <c r="H9">
        <v>1</v>
      </c>
      <c r="N9">
        <f>1+((2*F23*(20-F23))/20)</f>
        <v>10.6</v>
      </c>
    </row>
    <row r="10" spans="1:14" x14ac:dyDescent="0.25">
      <c r="A10">
        <v>15.251620763419222</v>
      </c>
      <c r="B10" s="13">
        <v>-1.2969999999999999</v>
      </c>
      <c r="C10" s="2">
        <f t="shared" si="0"/>
        <v>1.6822089999999998</v>
      </c>
      <c r="D10" s="3">
        <f t="shared" si="1"/>
        <v>1.2969999999999999</v>
      </c>
      <c r="E10" s="10">
        <f t="shared" si="2"/>
        <v>8.5040142298242458E-2</v>
      </c>
      <c r="F10" s="1">
        <f t="shared" si="3"/>
        <v>0</v>
      </c>
      <c r="G10" s="15" t="str">
        <f t="shared" si="4"/>
        <v>-</v>
      </c>
      <c r="H10">
        <v>1</v>
      </c>
      <c r="J10" t="s">
        <v>24</v>
      </c>
    </row>
    <row r="11" spans="1:14" x14ac:dyDescent="0.25">
      <c r="A11">
        <v>15.178064318142916</v>
      </c>
      <c r="B11" s="13">
        <v>-0.89200000000000002</v>
      </c>
      <c r="C11" s="2">
        <f t="shared" si="0"/>
        <v>0.79566400000000004</v>
      </c>
      <c r="D11" s="3">
        <f t="shared" si="1"/>
        <v>0.89200000000000002</v>
      </c>
      <c r="E11" s="10">
        <f t="shared" si="2"/>
        <v>5.8769022274715137E-2</v>
      </c>
      <c r="F11" s="1">
        <f t="shared" si="3"/>
        <v>0</v>
      </c>
      <c r="G11" s="15" t="str">
        <f t="shared" si="4"/>
        <v>-</v>
      </c>
      <c r="H11">
        <v>1</v>
      </c>
      <c r="N11">
        <f>(((N9-1)*(N9-2))/19)^0.5</f>
        <v>2.0845294811766841</v>
      </c>
    </row>
    <row r="12" spans="1:14" x14ac:dyDescent="0.25">
      <c r="A12">
        <v>15.446159135989573</v>
      </c>
      <c r="B12" s="13">
        <v>-0.80300000000000005</v>
      </c>
      <c r="C12" s="2">
        <f t="shared" si="0"/>
        <v>0.64480900000000008</v>
      </c>
      <c r="D12" s="3">
        <f t="shared" si="1"/>
        <v>0.80300000000000005</v>
      </c>
      <c r="E12" s="10">
        <f t="shared" si="2"/>
        <v>5.1987033988858039E-2</v>
      </c>
      <c r="F12" s="1">
        <f t="shared" si="3"/>
        <v>0</v>
      </c>
      <c r="G12" s="15" t="str">
        <f t="shared" si="4"/>
        <v>-</v>
      </c>
      <c r="H12">
        <v>1</v>
      </c>
    </row>
    <row r="13" spans="1:14" x14ac:dyDescent="0.25">
      <c r="A13">
        <v>15.77774745878575</v>
      </c>
      <c r="B13" s="13">
        <v>0.93799999999999994</v>
      </c>
      <c r="C13" s="2">
        <f t="shared" si="0"/>
        <v>0.87984399999999985</v>
      </c>
      <c r="D13" s="3">
        <f t="shared" si="1"/>
        <v>0.93799999999999994</v>
      </c>
      <c r="E13" s="10">
        <f t="shared" si="2"/>
        <v>5.9450818467605776E-2</v>
      </c>
      <c r="F13" s="1">
        <f t="shared" si="3"/>
        <v>1</v>
      </c>
      <c r="G13" s="15" t="str">
        <f t="shared" si="4"/>
        <v>+</v>
      </c>
      <c r="H13">
        <v>1</v>
      </c>
    </row>
    <row r="14" spans="1:14" x14ac:dyDescent="0.25">
      <c r="A14">
        <v>15.049316729147757</v>
      </c>
      <c r="B14" s="13">
        <v>0.47599999999999998</v>
      </c>
      <c r="C14" s="2">
        <f t="shared" si="0"/>
        <v>0.22657599999999997</v>
      </c>
      <c r="D14" s="3">
        <f t="shared" si="1"/>
        <v>0.47599999999999998</v>
      </c>
      <c r="E14" s="10">
        <f t="shared" si="2"/>
        <v>3.1629342950705235E-2</v>
      </c>
      <c r="F14" s="1">
        <f t="shared" si="3"/>
        <v>1</v>
      </c>
      <c r="G14" s="15" t="str">
        <f t="shared" si="4"/>
        <v>+</v>
      </c>
      <c r="H14">
        <v>1</v>
      </c>
    </row>
    <row r="15" spans="1:14" x14ac:dyDescent="0.25">
      <c r="A15">
        <v>15.383370550202056</v>
      </c>
      <c r="B15" s="13">
        <v>0.08</v>
      </c>
      <c r="C15" s="2">
        <f t="shared" si="0"/>
        <v>6.4000000000000003E-3</v>
      </c>
      <c r="D15" s="3">
        <f t="shared" si="1"/>
        <v>0.08</v>
      </c>
      <c r="E15" s="10">
        <f t="shared" si="2"/>
        <v>5.2004207880794514E-3</v>
      </c>
      <c r="F15" s="1">
        <f t="shared" si="3"/>
        <v>1</v>
      </c>
      <c r="G15" s="15" t="str">
        <f t="shared" si="4"/>
        <v>+</v>
      </c>
      <c r="H15">
        <v>1</v>
      </c>
    </row>
    <row r="16" spans="1:14" x14ac:dyDescent="0.25">
      <c r="A16">
        <v>14.635594639363362</v>
      </c>
      <c r="B16" s="13">
        <v>0.53100000000000003</v>
      </c>
      <c r="C16" s="2">
        <f t="shared" si="0"/>
        <v>0.28196100000000002</v>
      </c>
      <c r="D16" s="3">
        <f t="shared" si="1"/>
        <v>0.53100000000000003</v>
      </c>
      <c r="E16" s="10">
        <f t="shared" si="2"/>
        <v>3.6281409336921769E-2</v>
      </c>
      <c r="F16" s="1">
        <f t="shared" si="3"/>
        <v>1</v>
      </c>
      <c r="G16" s="15" t="str">
        <f t="shared" si="4"/>
        <v>+</v>
      </c>
      <c r="H16">
        <v>1</v>
      </c>
    </row>
    <row r="17" spans="1:8" x14ac:dyDescent="0.25">
      <c r="A17">
        <v>15.28355398655062</v>
      </c>
      <c r="B17" s="13">
        <v>-0.66700000000000004</v>
      </c>
      <c r="C17" s="2">
        <f t="shared" si="0"/>
        <v>0.44488900000000003</v>
      </c>
      <c r="D17" s="3">
        <f t="shared" si="1"/>
        <v>0.66700000000000004</v>
      </c>
      <c r="E17" s="10">
        <f t="shared" si="2"/>
        <v>4.3641681809542046E-2</v>
      </c>
      <c r="F17" s="1">
        <f t="shared" si="3"/>
        <v>0</v>
      </c>
      <c r="G17" s="15" t="str">
        <f t="shared" si="4"/>
        <v>-</v>
      </c>
      <c r="H17">
        <v>1</v>
      </c>
    </row>
    <row r="18" spans="1:8" x14ac:dyDescent="0.25">
      <c r="A18">
        <v>15.823117243416451</v>
      </c>
      <c r="B18" s="13">
        <v>-1.454</v>
      </c>
      <c r="C18" s="2">
        <f t="shared" si="0"/>
        <v>2.1141159999999997</v>
      </c>
      <c r="D18" s="3">
        <f t="shared" si="1"/>
        <v>1.454</v>
      </c>
      <c r="E18" s="10">
        <f t="shared" si="2"/>
        <v>9.1890869392689867E-2</v>
      </c>
      <c r="F18" s="1">
        <f t="shared" si="3"/>
        <v>0</v>
      </c>
      <c r="G18" s="15" t="str">
        <f t="shared" si="4"/>
        <v>-</v>
      </c>
      <c r="H18">
        <v>1</v>
      </c>
    </row>
    <row r="19" spans="1:8" x14ac:dyDescent="0.25">
      <c r="A19">
        <v>15.232650675560683</v>
      </c>
      <c r="B19" s="13">
        <v>2.21</v>
      </c>
      <c r="C19" s="2">
        <f t="shared" si="0"/>
        <v>4.8841000000000001</v>
      </c>
      <c r="D19" s="3">
        <f t="shared" si="1"/>
        <v>2.21</v>
      </c>
      <c r="E19" s="10">
        <f t="shared" si="2"/>
        <v>0.14508308810269849</v>
      </c>
      <c r="F19" s="1">
        <f t="shared" si="3"/>
        <v>1</v>
      </c>
      <c r="G19" s="15" t="str">
        <f t="shared" si="4"/>
        <v>+</v>
      </c>
      <c r="H19">
        <v>1</v>
      </c>
    </row>
    <row r="20" spans="1:8" x14ac:dyDescent="0.25">
      <c r="A20">
        <v>15.115263406429076</v>
      </c>
      <c r="B20" s="13">
        <v>0.71799999999999997</v>
      </c>
      <c r="C20" s="2">
        <f t="shared" si="0"/>
        <v>0.51552399999999998</v>
      </c>
      <c r="D20" s="3">
        <f t="shared" si="1"/>
        <v>0.71799999999999997</v>
      </c>
      <c r="E20" s="10">
        <f t="shared" si="2"/>
        <v>4.7501653176259449E-2</v>
      </c>
      <c r="F20" s="1">
        <f t="shared" si="3"/>
        <v>1</v>
      </c>
      <c r="G20" s="15" t="str">
        <f t="shared" si="4"/>
        <v>+</v>
      </c>
      <c r="H20">
        <v>1</v>
      </c>
    </row>
    <row r="21" spans="1:8" x14ac:dyDescent="0.25">
      <c r="A21">
        <v>14.594263470045972</v>
      </c>
      <c r="B21" s="13">
        <v>1.06</v>
      </c>
      <c r="C21" s="2">
        <f t="shared" si="0"/>
        <v>1.1236000000000002</v>
      </c>
      <c r="D21" s="3">
        <f t="shared" si="1"/>
        <v>1.06</v>
      </c>
      <c r="E21" s="10">
        <f t="shared" si="2"/>
        <v>7.263127749992998E-2</v>
      </c>
      <c r="F21" s="1">
        <f t="shared" si="3"/>
        <v>1</v>
      </c>
      <c r="G21" s="15" t="str">
        <f t="shared" si="4"/>
        <v>+</v>
      </c>
      <c r="H21">
        <v>1</v>
      </c>
    </row>
    <row r="22" spans="1:8" x14ac:dyDescent="0.25">
      <c r="A22" s="9" t="s">
        <v>0</v>
      </c>
      <c r="B22" s="9">
        <f>AVERAGE(B2:B21)</f>
        <v>7.0750000000000007E-2</v>
      </c>
      <c r="C22" s="9">
        <f>AVERAGE(C2:C21)</f>
        <v>0.93741954999999988</v>
      </c>
      <c r="D22" s="11">
        <f>AVERAGE(D2:D21)</f>
        <v>0.84955000000000003</v>
      </c>
      <c r="E22" s="11">
        <f>AVERAGE(E2:E21)</f>
        <v>5.625983653945995E-2</v>
      </c>
    </row>
    <row r="23" spans="1:8" x14ac:dyDescent="0.25">
      <c r="A23" s="8" t="s">
        <v>25</v>
      </c>
      <c r="F23" s="14">
        <f>SUM(F2:F21)</f>
        <v>12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10</xdr:col>
                <xdr:colOff>19050</xdr:colOff>
                <xdr:row>0</xdr:row>
                <xdr:rowOff>142875</xdr:rowOff>
              </from>
              <to>
                <xdr:col>13</xdr:col>
                <xdr:colOff>276225</xdr:colOff>
                <xdr:row>2</xdr:row>
                <xdr:rowOff>57150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10</xdr:col>
                <xdr:colOff>19050</xdr:colOff>
                <xdr:row>4</xdr:row>
                <xdr:rowOff>76200</xdr:rowOff>
              </from>
              <to>
                <xdr:col>12</xdr:col>
                <xdr:colOff>133350</xdr:colOff>
                <xdr:row>6</xdr:row>
                <xdr:rowOff>142875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7" r:id="rId8">
          <objectPr defaultSize="0" autoPict="0" r:id="rId9">
            <anchor moveWithCells="1" sizeWithCells="1">
              <from>
                <xdr:col>10</xdr:col>
                <xdr:colOff>38100</xdr:colOff>
                <xdr:row>7</xdr:row>
                <xdr:rowOff>114300</xdr:rowOff>
              </from>
              <to>
                <xdr:col>12</xdr:col>
                <xdr:colOff>542925</xdr:colOff>
                <xdr:row>14</xdr:row>
                <xdr:rowOff>171450</xdr:rowOff>
              </to>
            </anchor>
          </objectPr>
        </oleObject>
      </mc:Choice>
      <mc:Fallback>
        <oleObject progId="Equation.3" shapeId="1027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95" zoomScaleNormal="95" workbookViewId="0">
      <selection activeCell="B2" sqref="B2:B21"/>
    </sheetView>
  </sheetViews>
  <sheetFormatPr defaultRowHeight="15" x14ac:dyDescent="0.25"/>
  <cols>
    <col min="1" max="1" width="7.140625" customWidth="1"/>
    <col min="2" max="3" width="8.7109375" customWidth="1"/>
    <col min="4" max="7" width="7.140625" customWidth="1"/>
    <col min="8" max="9" width="7.5703125" customWidth="1"/>
  </cols>
  <sheetData>
    <row r="1" spans="1:9" x14ac:dyDescent="0.25">
      <c r="A1" s="4" t="s">
        <v>1</v>
      </c>
      <c r="B1" s="5" t="s">
        <v>8</v>
      </c>
      <c r="C1" s="5" t="s">
        <v>9</v>
      </c>
      <c r="D1" s="6" t="s">
        <v>6</v>
      </c>
      <c r="E1" s="6" t="s">
        <v>7</v>
      </c>
      <c r="F1" s="7" t="s">
        <v>4</v>
      </c>
      <c r="G1" s="7" t="s">
        <v>5</v>
      </c>
      <c r="H1" s="5" t="s">
        <v>2</v>
      </c>
      <c r="I1" s="5" t="s">
        <v>3</v>
      </c>
    </row>
    <row r="2" spans="1:9" x14ac:dyDescent="0.25">
      <c r="A2">
        <v>14.94882396620039</v>
      </c>
      <c r="B2">
        <v>-0.98199999999999998</v>
      </c>
      <c r="C2">
        <v>-1.1830000000000001</v>
      </c>
      <c r="D2" s="2">
        <f t="shared" ref="D2:D21" si="0">B2^2</f>
        <v>0.96432399999999996</v>
      </c>
      <c r="E2" s="2">
        <f t="shared" ref="E2:E21" si="1">C2^2</f>
        <v>1.3994890000000002</v>
      </c>
      <c r="F2" s="3">
        <f t="shared" ref="F2:F21" si="2">ABS(B2)</f>
        <v>0.98199999999999998</v>
      </c>
      <c r="G2" s="3">
        <f t="shared" ref="G2:G21" si="3">ABS(C2)</f>
        <v>1.1830000000000001</v>
      </c>
      <c r="H2" s="10">
        <f t="shared" ref="H2:H21" si="4">ABS(B2/$A2)</f>
        <v>6.5690786259863854E-2</v>
      </c>
      <c r="I2" s="10">
        <f t="shared" ref="I2:I21" si="5">ABS(C2/$A2)</f>
        <v>7.9136660025884861E-2</v>
      </c>
    </row>
    <row r="3" spans="1:9" x14ac:dyDescent="0.25">
      <c r="A3">
        <v>14.900344094704927</v>
      </c>
      <c r="B3">
        <v>1.24</v>
      </c>
      <c r="C3">
        <v>0.85699999999999998</v>
      </c>
      <c r="D3" s="2">
        <f t="shared" si="0"/>
        <v>1.5376000000000001</v>
      </c>
      <c r="E3" s="2">
        <f t="shared" si="1"/>
        <v>0.73444900000000002</v>
      </c>
      <c r="F3" s="3">
        <f t="shared" si="2"/>
        <v>1.24</v>
      </c>
      <c r="G3" s="3">
        <f t="shared" si="3"/>
        <v>0.85699999999999998</v>
      </c>
      <c r="H3" s="10">
        <f t="shared" si="4"/>
        <v>8.3219554670596746E-2</v>
      </c>
      <c r="I3" s="10">
        <f t="shared" si="5"/>
        <v>5.7515450284436616E-2</v>
      </c>
    </row>
    <row r="4" spans="1:9" x14ac:dyDescent="0.25">
      <c r="A4">
        <v>14.345872003738817</v>
      </c>
      <c r="B4">
        <v>-0.623</v>
      </c>
      <c r="C4">
        <v>0.58299999999999996</v>
      </c>
      <c r="D4" s="2">
        <f t="shared" si="0"/>
        <v>0.388129</v>
      </c>
      <c r="E4" s="2">
        <f t="shared" si="1"/>
        <v>0.33988899999999994</v>
      </c>
      <c r="F4" s="3">
        <f t="shared" si="2"/>
        <v>0.623</v>
      </c>
      <c r="G4" s="3">
        <f t="shared" si="3"/>
        <v>0.58299999999999996</v>
      </c>
      <c r="H4" s="10">
        <f t="shared" si="4"/>
        <v>4.3427126621346818E-2</v>
      </c>
      <c r="I4" s="10">
        <f t="shared" si="5"/>
        <v>4.0638868090281208E-2</v>
      </c>
    </row>
    <row r="5" spans="1:9" x14ac:dyDescent="0.25">
      <c r="A5">
        <v>13.979624811297207</v>
      </c>
      <c r="B5">
        <v>-1.07</v>
      </c>
      <c r="C5">
        <v>-0.42499999999999999</v>
      </c>
      <c r="D5" s="2">
        <f t="shared" si="0"/>
        <v>1.1449</v>
      </c>
      <c r="E5" s="2">
        <f t="shared" si="1"/>
        <v>0.18062499999999998</v>
      </c>
      <c r="F5" s="3">
        <f t="shared" si="2"/>
        <v>1.07</v>
      </c>
      <c r="G5" s="3">
        <f t="shared" si="3"/>
        <v>0.42499999999999999</v>
      </c>
      <c r="H5" s="10">
        <f t="shared" si="4"/>
        <v>7.6539965445661481E-2</v>
      </c>
      <c r="I5" s="10">
        <f t="shared" si="5"/>
        <v>3.0401388144304792E-2</v>
      </c>
    </row>
    <row r="6" spans="1:9" x14ac:dyDescent="0.25">
      <c r="A6">
        <v>14.751522465454492</v>
      </c>
      <c r="B6">
        <v>0.155</v>
      </c>
      <c r="C6">
        <v>1.0189999999999999</v>
      </c>
      <c r="D6" s="2">
        <f t="shared" si="0"/>
        <v>2.4025000000000001E-2</v>
      </c>
      <c r="E6" s="2">
        <f t="shared" si="1"/>
        <v>1.0383609999999999</v>
      </c>
      <c r="F6" s="3">
        <f t="shared" si="2"/>
        <v>0.155</v>
      </c>
      <c r="G6" s="3">
        <f t="shared" si="3"/>
        <v>1.0189999999999999</v>
      </c>
      <c r="H6" s="10">
        <f t="shared" si="4"/>
        <v>1.0507390024520053E-2</v>
      </c>
      <c r="I6" s="10">
        <f t="shared" si="5"/>
        <v>6.9077615709586662E-2</v>
      </c>
    </row>
    <row r="7" spans="1:9" x14ac:dyDescent="0.25">
      <c r="A7">
        <v>15.474784158071028</v>
      </c>
      <c r="B7">
        <v>0.51900000000000002</v>
      </c>
      <c r="C7">
        <v>0.436</v>
      </c>
      <c r="D7" s="2">
        <f t="shared" si="0"/>
        <v>0.26936100000000002</v>
      </c>
      <c r="E7" s="2">
        <f t="shared" si="1"/>
        <v>0.19009599999999999</v>
      </c>
      <c r="F7" s="3">
        <f t="shared" si="2"/>
        <v>0.51900000000000002</v>
      </c>
      <c r="G7" s="3">
        <f t="shared" si="3"/>
        <v>0.436</v>
      </c>
      <c r="H7" s="10">
        <f t="shared" si="4"/>
        <v>3.3538432245551572E-2</v>
      </c>
      <c r="I7" s="10">
        <f t="shared" si="5"/>
        <v>2.8174867936532726E-2</v>
      </c>
    </row>
    <row r="8" spans="1:9" x14ac:dyDescent="0.25">
      <c r="A8">
        <v>15.21645856589436</v>
      </c>
      <c r="B8">
        <v>0.58199999999999996</v>
      </c>
      <c r="C8">
        <v>0.45400000000000001</v>
      </c>
      <c r="D8" s="2">
        <f t="shared" si="0"/>
        <v>0.33872399999999997</v>
      </c>
      <c r="E8" s="2">
        <f t="shared" si="1"/>
        <v>0.20611600000000002</v>
      </c>
      <c r="F8" s="3">
        <f t="shared" si="2"/>
        <v>0.58199999999999996</v>
      </c>
      <c r="G8" s="3">
        <f t="shared" si="3"/>
        <v>0.45400000000000001</v>
      </c>
      <c r="H8" s="10">
        <f t="shared" si="4"/>
        <v>3.8248058671448988E-2</v>
      </c>
      <c r="I8" s="10">
        <f t="shared" si="5"/>
        <v>2.9836114496284951E-2</v>
      </c>
    </row>
    <row r="9" spans="1:9" x14ac:dyDescent="0.25">
      <c r="A9">
        <v>15.450150338351172</v>
      </c>
      <c r="B9">
        <v>0.69399999999999995</v>
      </c>
      <c r="C9">
        <v>0.57099999999999995</v>
      </c>
      <c r="D9" s="2">
        <f t="shared" si="0"/>
        <v>0.48163599999999995</v>
      </c>
      <c r="E9" s="2">
        <f t="shared" si="1"/>
        <v>0.32604099999999997</v>
      </c>
      <c r="F9" s="3">
        <f t="shared" si="2"/>
        <v>0.69399999999999995</v>
      </c>
      <c r="G9" s="3">
        <f t="shared" si="3"/>
        <v>0.57099999999999995</v>
      </c>
      <c r="H9" s="10">
        <f t="shared" si="4"/>
        <v>4.4918656763961499E-2</v>
      </c>
      <c r="I9" s="10">
        <f t="shared" si="5"/>
        <v>3.6957569181876107E-2</v>
      </c>
    </row>
    <row r="10" spans="1:9" x14ac:dyDescent="0.25">
      <c r="A10">
        <v>15.251620763419222</v>
      </c>
      <c r="B10">
        <v>-1.2969999999999999</v>
      </c>
      <c r="C10">
        <v>-0.36599999999999999</v>
      </c>
      <c r="D10" s="2">
        <f t="shared" si="0"/>
        <v>1.6822089999999998</v>
      </c>
      <c r="E10" s="2">
        <f t="shared" si="1"/>
        <v>0.13395599999999999</v>
      </c>
      <c r="F10" s="3">
        <f t="shared" si="2"/>
        <v>1.2969999999999999</v>
      </c>
      <c r="G10" s="3">
        <f t="shared" si="3"/>
        <v>0.36599999999999999</v>
      </c>
      <c r="H10" s="10">
        <f t="shared" si="4"/>
        <v>8.5040142298242458E-2</v>
      </c>
      <c r="I10" s="10">
        <f t="shared" si="5"/>
        <v>2.3997449561416147E-2</v>
      </c>
    </row>
    <row r="11" spans="1:9" x14ac:dyDescent="0.25">
      <c r="A11">
        <v>15.178064318142916</v>
      </c>
      <c r="B11">
        <v>-0.89200000000000002</v>
      </c>
      <c r="C11">
        <v>-0.32700000000000001</v>
      </c>
      <c r="D11" s="2">
        <f t="shared" si="0"/>
        <v>0.79566400000000004</v>
      </c>
      <c r="E11" s="2">
        <f t="shared" si="1"/>
        <v>0.10692900000000001</v>
      </c>
      <c r="F11" s="3">
        <f t="shared" si="2"/>
        <v>0.89200000000000002</v>
      </c>
      <c r="G11" s="3">
        <f t="shared" si="3"/>
        <v>0.32700000000000001</v>
      </c>
      <c r="H11" s="10">
        <f t="shared" si="4"/>
        <v>5.8769022274715137E-2</v>
      </c>
      <c r="I11" s="10">
        <f t="shared" si="5"/>
        <v>2.1544249197120908E-2</v>
      </c>
    </row>
    <row r="12" spans="1:9" x14ac:dyDescent="0.25">
      <c r="A12">
        <v>15.446159135989573</v>
      </c>
      <c r="B12">
        <v>-0.80300000000000005</v>
      </c>
      <c r="C12">
        <v>0.68200000000000005</v>
      </c>
      <c r="D12" s="2">
        <f t="shared" si="0"/>
        <v>0.64480900000000008</v>
      </c>
      <c r="E12" s="2">
        <f t="shared" si="1"/>
        <v>0.46512400000000009</v>
      </c>
      <c r="F12" s="3">
        <f t="shared" si="2"/>
        <v>0.80300000000000005</v>
      </c>
      <c r="G12" s="3">
        <f t="shared" si="3"/>
        <v>0.68200000000000005</v>
      </c>
      <c r="H12" s="10">
        <f t="shared" si="4"/>
        <v>5.1987033988858039E-2</v>
      </c>
      <c r="I12" s="10">
        <f t="shared" si="5"/>
        <v>4.4153371333002719E-2</v>
      </c>
    </row>
    <row r="13" spans="1:9" x14ac:dyDescent="0.25">
      <c r="A13">
        <v>15.77774745878575</v>
      </c>
      <c r="B13">
        <v>0.93799999999999994</v>
      </c>
      <c r="C13">
        <v>0.22800000000000001</v>
      </c>
      <c r="D13" s="2">
        <f t="shared" si="0"/>
        <v>0.87984399999999985</v>
      </c>
      <c r="E13" s="2">
        <f t="shared" si="1"/>
        <v>5.1984000000000002E-2</v>
      </c>
      <c r="F13" s="3">
        <f t="shared" si="2"/>
        <v>0.93799999999999994</v>
      </c>
      <c r="G13" s="3">
        <f t="shared" si="3"/>
        <v>0.22800000000000001</v>
      </c>
      <c r="H13" s="10">
        <f t="shared" si="4"/>
        <v>5.9450818467605776E-2</v>
      </c>
      <c r="I13" s="10">
        <f t="shared" si="5"/>
        <v>1.4450731994258122E-2</v>
      </c>
    </row>
    <row r="14" spans="1:9" x14ac:dyDescent="0.25">
      <c r="A14">
        <v>15.049316729147757</v>
      </c>
      <c r="B14">
        <v>0.47599999999999998</v>
      </c>
      <c r="C14">
        <v>0.433</v>
      </c>
      <c r="D14" s="2">
        <f t="shared" si="0"/>
        <v>0.22657599999999997</v>
      </c>
      <c r="E14" s="2">
        <f t="shared" si="1"/>
        <v>0.18748899999999999</v>
      </c>
      <c r="F14" s="3">
        <f t="shared" si="2"/>
        <v>0.47599999999999998</v>
      </c>
      <c r="G14" s="3">
        <f t="shared" si="3"/>
        <v>0.433</v>
      </c>
      <c r="H14" s="10">
        <f t="shared" si="4"/>
        <v>3.1629342950705235E-2</v>
      </c>
      <c r="I14" s="10">
        <f t="shared" si="5"/>
        <v>2.8772070373225562E-2</v>
      </c>
    </row>
    <row r="15" spans="1:9" x14ac:dyDescent="0.25">
      <c r="A15">
        <v>15.383370550202056</v>
      </c>
      <c r="B15">
        <v>0.08</v>
      </c>
      <c r="C15">
        <v>1.359</v>
      </c>
      <c r="D15" s="2">
        <f t="shared" si="0"/>
        <v>6.4000000000000003E-3</v>
      </c>
      <c r="E15" s="2">
        <f t="shared" si="1"/>
        <v>1.846881</v>
      </c>
      <c r="F15" s="3">
        <f t="shared" si="2"/>
        <v>0.08</v>
      </c>
      <c r="G15" s="3">
        <f t="shared" si="3"/>
        <v>1.359</v>
      </c>
      <c r="H15" s="10">
        <f t="shared" si="4"/>
        <v>5.2004207880794514E-3</v>
      </c>
      <c r="I15" s="10">
        <f t="shared" si="5"/>
        <v>8.8342148137499688E-2</v>
      </c>
    </row>
    <row r="16" spans="1:9" x14ac:dyDescent="0.25">
      <c r="A16">
        <v>14.635594639363362</v>
      </c>
      <c r="B16">
        <v>0.53100000000000003</v>
      </c>
      <c r="C16">
        <v>0.69199999999999995</v>
      </c>
      <c r="D16" s="2">
        <f t="shared" si="0"/>
        <v>0.28196100000000002</v>
      </c>
      <c r="E16" s="2">
        <f t="shared" si="1"/>
        <v>0.47886399999999996</v>
      </c>
      <c r="F16" s="3">
        <f t="shared" si="2"/>
        <v>0.53100000000000003</v>
      </c>
      <c r="G16" s="3">
        <f t="shared" si="3"/>
        <v>0.69199999999999995</v>
      </c>
      <c r="H16" s="10">
        <f t="shared" si="4"/>
        <v>3.6281409336921769E-2</v>
      </c>
      <c r="I16" s="10">
        <f t="shared" si="5"/>
        <v>4.7281987309133446E-2</v>
      </c>
    </row>
    <row r="17" spans="1:9" x14ac:dyDescent="0.25">
      <c r="A17">
        <v>15.28355398655062</v>
      </c>
      <c r="B17">
        <v>-0.66700000000000004</v>
      </c>
      <c r="C17">
        <v>0.46500000000000002</v>
      </c>
      <c r="D17" s="2">
        <f t="shared" si="0"/>
        <v>0.44488900000000003</v>
      </c>
      <c r="E17" s="2">
        <f t="shared" si="1"/>
        <v>0.21622500000000003</v>
      </c>
      <c r="F17" s="3">
        <f t="shared" si="2"/>
        <v>0.66700000000000004</v>
      </c>
      <c r="G17" s="3">
        <f t="shared" si="3"/>
        <v>0.46500000000000002</v>
      </c>
      <c r="H17" s="10">
        <f t="shared" si="4"/>
        <v>4.3641681809542046E-2</v>
      </c>
      <c r="I17" s="10">
        <f t="shared" si="5"/>
        <v>3.0424860631839658E-2</v>
      </c>
    </row>
    <row r="18" spans="1:9" x14ac:dyDescent="0.25">
      <c r="A18">
        <v>15.823117243416451</v>
      </c>
      <c r="B18">
        <v>-1.454</v>
      </c>
      <c r="C18">
        <v>1.365</v>
      </c>
      <c r="D18" s="2">
        <f t="shared" si="0"/>
        <v>2.1141159999999997</v>
      </c>
      <c r="E18" s="2">
        <f t="shared" si="1"/>
        <v>1.8632249999999999</v>
      </c>
      <c r="F18" s="3">
        <f t="shared" si="2"/>
        <v>1.454</v>
      </c>
      <c r="G18" s="3">
        <f t="shared" si="3"/>
        <v>1.365</v>
      </c>
      <c r="H18" s="10">
        <f t="shared" si="4"/>
        <v>9.1890869392689867E-2</v>
      </c>
      <c r="I18" s="10">
        <f t="shared" si="5"/>
        <v>8.6266187566039654E-2</v>
      </c>
    </row>
    <row r="19" spans="1:9" x14ac:dyDescent="0.25">
      <c r="A19">
        <v>15.232650675560683</v>
      </c>
      <c r="B19">
        <v>2.21</v>
      </c>
      <c r="C19">
        <v>0.752</v>
      </c>
      <c r="D19" s="2">
        <f t="shared" si="0"/>
        <v>4.8841000000000001</v>
      </c>
      <c r="E19" s="2">
        <f t="shared" si="1"/>
        <v>0.56550400000000001</v>
      </c>
      <c r="F19" s="3">
        <f t="shared" si="2"/>
        <v>2.21</v>
      </c>
      <c r="G19" s="3">
        <f t="shared" si="3"/>
        <v>0.752</v>
      </c>
      <c r="H19" s="10">
        <f t="shared" si="4"/>
        <v>0.14508308810269849</v>
      </c>
      <c r="I19" s="10">
        <f t="shared" si="5"/>
        <v>4.9367639028610522E-2</v>
      </c>
    </row>
    <row r="20" spans="1:9" x14ac:dyDescent="0.25">
      <c r="A20">
        <v>15.115263406429076</v>
      </c>
      <c r="B20">
        <v>0.71799999999999997</v>
      </c>
      <c r="C20">
        <v>0.84099999999999997</v>
      </c>
      <c r="D20" s="2">
        <f t="shared" si="0"/>
        <v>0.51552399999999998</v>
      </c>
      <c r="E20" s="2">
        <f t="shared" si="1"/>
        <v>0.70728099999999994</v>
      </c>
      <c r="F20" s="3">
        <f t="shared" si="2"/>
        <v>0.71799999999999997</v>
      </c>
      <c r="G20" s="3">
        <f t="shared" si="3"/>
        <v>0.84099999999999997</v>
      </c>
      <c r="H20" s="10">
        <f t="shared" si="4"/>
        <v>4.7501653176259449E-2</v>
      </c>
      <c r="I20" s="10">
        <f t="shared" si="5"/>
        <v>5.5639123010075488E-2</v>
      </c>
    </row>
    <row r="21" spans="1:9" x14ac:dyDescent="0.25">
      <c r="A21">
        <v>14.594263470045972</v>
      </c>
      <c r="B21">
        <v>1.06</v>
      </c>
      <c r="C21">
        <v>0.70099999999999996</v>
      </c>
      <c r="D21" s="2">
        <f t="shared" si="0"/>
        <v>1.1236000000000002</v>
      </c>
      <c r="E21" s="2">
        <f t="shared" si="1"/>
        <v>0.49140099999999992</v>
      </c>
      <c r="F21" s="3">
        <f t="shared" si="2"/>
        <v>1.06</v>
      </c>
      <c r="G21" s="3">
        <f t="shared" si="3"/>
        <v>0.70099999999999996</v>
      </c>
      <c r="H21" s="10">
        <f t="shared" si="4"/>
        <v>7.263127749992998E-2</v>
      </c>
      <c r="I21" s="10">
        <f t="shared" si="5"/>
        <v>4.8032571252312181E-2</v>
      </c>
    </row>
    <row r="22" spans="1:9" x14ac:dyDescent="0.25">
      <c r="A22" s="9" t="s">
        <v>0</v>
      </c>
      <c r="B22" s="9">
        <f t="shared" ref="B22:I22" si="6">AVERAGE(B2:B21)</f>
        <v>7.0750000000000007E-2</v>
      </c>
      <c r="C22" s="9">
        <f t="shared" si="6"/>
        <v>0.45685000000000003</v>
      </c>
      <c r="D22" s="9">
        <f t="shared" si="6"/>
        <v>0.93741954999999988</v>
      </c>
      <c r="E22" s="9">
        <f t="shared" si="6"/>
        <v>0.57649645000000005</v>
      </c>
      <c r="F22" s="11">
        <f t="shared" si="6"/>
        <v>0.84955000000000003</v>
      </c>
      <c r="G22" s="11">
        <f t="shared" si="6"/>
        <v>0.68694999999999995</v>
      </c>
      <c r="H22" s="11">
        <f t="shared" si="6"/>
        <v>5.625983653945995E-2</v>
      </c>
      <c r="I22" s="11">
        <f t="shared" si="6"/>
        <v>4.5500546163186099E-2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workbookViewId="0">
      <selection activeCell="S35" sqref="S35"/>
    </sheetView>
  </sheetViews>
  <sheetFormatPr defaultRowHeight="15" x14ac:dyDescent="0.25"/>
  <cols>
    <col min="1" max="1" width="7.140625" customWidth="1"/>
    <col min="2" max="3" width="2.85546875" customWidth="1"/>
    <col min="4" max="5" width="8.7109375" customWidth="1"/>
    <col min="6" max="6" width="7.140625" customWidth="1"/>
  </cols>
  <sheetData>
    <row r="1" spans="1:18" ht="15.75" x14ac:dyDescent="0.25">
      <c r="A1" s="4" t="s">
        <v>1</v>
      </c>
      <c r="B1" s="32" t="s">
        <v>8</v>
      </c>
      <c r="C1" s="32" t="s">
        <v>9</v>
      </c>
      <c r="D1" s="5" t="s">
        <v>14</v>
      </c>
      <c r="E1" s="5" t="s">
        <v>15</v>
      </c>
      <c r="F1" s="7" t="s">
        <v>29</v>
      </c>
      <c r="G1" s="7" t="s">
        <v>30</v>
      </c>
      <c r="H1" s="7" t="s">
        <v>31</v>
      </c>
      <c r="I1" s="5" t="s">
        <v>32</v>
      </c>
      <c r="J1" s="5" t="s">
        <v>33</v>
      </c>
      <c r="K1" s="19" t="s">
        <v>34</v>
      </c>
      <c r="L1" s="5" t="s">
        <v>35</v>
      </c>
      <c r="M1" s="19" t="s">
        <v>40</v>
      </c>
      <c r="N1" s="5" t="s">
        <v>41</v>
      </c>
      <c r="O1" s="19" t="s">
        <v>38</v>
      </c>
      <c r="P1" s="5" t="s">
        <v>39</v>
      </c>
      <c r="Q1" s="19" t="s">
        <v>36</v>
      </c>
      <c r="R1" s="5" t="s">
        <v>37</v>
      </c>
    </row>
    <row r="2" spans="1:18" x14ac:dyDescent="0.25">
      <c r="A2">
        <v>14.94882396620039</v>
      </c>
      <c r="B2">
        <v>-0.98199999999999998</v>
      </c>
      <c r="C2">
        <v>-1.1830000000000001</v>
      </c>
      <c r="D2">
        <f t="shared" ref="D2:D21" si="0">A2-B2</f>
        <v>15.930823966200389</v>
      </c>
      <c r="E2">
        <f t="shared" ref="E2:E21" si="1">A2-C2</f>
        <v>16.13182396620039</v>
      </c>
      <c r="F2" s="3"/>
      <c r="G2" s="3"/>
      <c r="H2" s="3"/>
      <c r="K2" s="20"/>
      <c r="M2" s="20"/>
      <c r="O2" s="20"/>
      <c r="Q2" s="20"/>
    </row>
    <row r="3" spans="1:18" x14ac:dyDescent="0.25">
      <c r="A3">
        <v>14.900344094704927</v>
      </c>
      <c r="B3">
        <v>1.24</v>
      </c>
      <c r="C3">
        <v>0.85699999999999998</v>
      </c>
      <c r="D3">
        <f t="shared" si="0"/>
        <v>13.660344094704927</v>
      </c>
      <c r="E3">
        <f t="shared" si="1"/>
        <v>14.043344094704928</v>
      </c>
      <c r="F3" s="3">
        <f t="shared" ref="F3:F21" si="2">A3-A2</f>
        <v>-4.8479871495462845E-2</v>
      </c>
      <c r="G3" s="3">
        <f t="shared" ref="G3:H3" si="3">D3-D2</f>
        <v>-2.2704798714954624</v>
      </c>
      <c r="H3" s="3">
        <f t="shared" si="3"/>
        <v>-2.088479871495462</v>
      </c>
      <c r="I3">
        <f t="shared" ref="I3:I21" si="4">IF($F3*G3&lt;0,0,1)</f>
        <v>1</v>
      </c>
      <c r="J3">
        <f t="shared" ref="J3:J21" si="5">IF($F3*H3&lt;0,0,1)</f>
        <v>1</v>
      </c>
      <c r="K3" s="20">
        <f t="shared" ref="K3:K21" si="6">IF(AND(I3=1,$F3&gt;=0),1,0)</f>
        <v>0</v>
      </c>
      <c r="L3">
        <f t="shared" ref="L3:L21" si="7">IF(AND(J3=1,$F3&gt;=0),1,0)</f>
        <v>0</v>
      </c>
      <c r="M3" s="20">
        <f t="shared" ref="M3:M21" si="8">IF(AND(I3=1,$F3&lt;0),1,0)</f>
        <v>1</v>
      </c>
      <c r="N3">
        <f t="shared" ref="N3:N21" si="9">IF(AND(J3=1,$F3&lt;0),1,0)</f>
        <v>1</v>
      </c>
      <c r="O3" s="20">
        <f t="shared" ref="O3:O21" si="10">IF(AND(I3=0,$F3&gt;=0),1,0)</f>
        <v>0</v>
      </c>
      <c r="P3">
        <f t="shared" ref="P3:P21" si="11">IF(AND(J3=0,$F3&gt;=0),1,0)</f>
        <v>0</v>
      </c>
      <c r="Q3" s="20">
        <f t="shared" ref="Q3:Q21" si="12">IF(AND(I3=0,$F3&lt;0),1,0)</f>
        <v>0</v>
      </c>
      <c r="R3">
        <f t="shared" ref="R3:R21" si="13">IF(AND(J3=0,$F3&lt;0),1,0)</f>
        <v>0</v>
      </c>
    </row>
    <row r="4" spans="1:18" x14ac:dyDescent="0.25">
      <c r="A4">
        <v>14.345872003738817</v>
      </c>
      <c r="B4">
        <v>-0.623</v>
      </c>
      <c r="C4">
        <v>0.58299999999999996</v>
      </c>
      <c r="D4">
        <f t="shared" si="0"/>
        <v>14.968872003738817</v>
      </c>
      <c r="E4">
        <f t="shared" si="1"/>
        <v>13.762872003738817</v>
      </c>
      <c r="F4" s="3">
        <f t="shared" si="2"/>
        <v>-0.55447209096610983</v>
      </c>
      <c r="G4" s="3">
        <f t="shared" ref="G4:G21" si="14">D4-D3</f>
        <v>1.3085279090338897</v>
      </c>
      <c r="H4" s="3">
        <f t="shared" ref="H4:H21" si="15">E4-E3</f>
        <v>-0.2804720909661107</v>
      </c>
      <c r="I4">
        <f t="shared" si="4"/>
        <v>0</v>
      </c>
      <c r="J4">
        <f t="shared" si="5"/>
        <v>1</v>
      </c>
      <c r="K4" s="20">
        <f t="shared" si="6"/>
        <v>0</v>
      </c>
      <c r="L4">
        <f t="shared" si="7"/>
        <v>0</v>
      </c>
      <c r="M4" s="20">
        <f t="shared" si="8"/>
        <v>0</v>
      </c>
      <c r="N4">
        <f t="shared" si="9"/>
        <v>1</v>
      </c>
      <c r="O4" s="20">
        <f t="shared" si="10"/>
        <v>0</v>
      </c>
      <c r="P4">
        <f t="shared" si="11"/>
        <v>0</v>
      </c>
      <c r="Q4" s="20">
        <f t="shared" si="12"/>
        <v>1</v>
      </c>
      <c r="R4">
        <f t="shared" si="13"/>
        <v>0</v>
      </c>
    </row>
    <row r="5" spans="1:18" x14ac:dyDescent="0.25">
      <c r="A5">
        <v>13.979624811297207</v>
      </c>
      <c r="B5">
        <v>-1.07</v>
      </c>
      <c r="C5">
        <v>-0.42499999999999999</v>
      </c>
      <c r="D5">
        <f t="shared" si="0"/>
        <v>15.049624811297207</v>
      </c>
      <c r="E5">
        <f t="shared" si="1"/>
        <v>14.404624811297207</v>
      </c>
      <c r="F5" s="3">
        <f t="shared" si="2"/>
        <v>-0.36624719244161064</v>
      </c>
      <c r="G5" s="3">
        <f t="shared" si="14"/>
        <v>8.0752807558390316E-2</v>
      </c>
      <c r="H5" s="3">
        <f t="shared" si="15"/>
        <v>0.64175280755839026</v>
      </c>
      <c r="I5">
        <f t="shared" si="4"/>
        <v>0</v>
      </c>
      <c r="J5">
        <f t="shared" si="5"/>
        <v>0</v>
      </c>
      <c r="K5" s="20">
        <f t="shared" si="6"/>
        <v>0</v>
      </c>
      <c r="L5">
        <f t="shared" si="7"/>
        <v>0</v>
      </c>
      <c r="M5" s="20">
        <f t="shared" si="8"/>
        <v>0</v>
      </c>
      <c r="N5">
        <f t="shared" si="9"/>
        <v>0</v>
      </c>
      <c r="O5" s="20">
        <f t="shared" si="10"/>
        <v>0</v>
      </c>
      <c r="P5">
        <f t="shared" si="11"/>
        <v>0</v>
      </c>
      <c r="Q5" s="20">
        <f t="shared" si="12"/>
        <v>1</v>
      </c>
      <c r="R5">
        <f t="shared" si="13"/>
        <v>1</v>
      </c>
    </row>
    <row r="6" spans="1:18" x14ac:dyDescent="0.25">
      <c r="A6">
        <v>14.751522465454492</v>
      </c>
      <c r="B6">
        <v>0.155</v>
      </c>
      <c r="C6">
        <v>1.0189999999999999</v>
      </c>
      <c r="D6">
        <f t="shared" si="0"/>
        <v>14.596522465454493</v>
      </c>
      <c r="E6">
        <f t="shared" si="1"/>
        <v>13.732522465454492</v>
      </c>
      <c r="F6" s="3">
        <f t="shared" si="2"/>
        <v>0.77189765415728573</v>
      </c>
      <c r="G6" s="3">
        <f t="shared" si="14"/>
        <v>-0.45310234584271392</v>
      </c>
      <c r="H6" s="3">
        <f t="shared" si="15"/>
        <v>-0.67210234584271511</v>
      </c>
      <c r="I6">
        <f t="shared" si="4"/>
        <v>0</v>
      </c>
      <c r="J6">
        <f t="shared" si="5"/>
        <v>0</v>
      </c>
      <c r="K6" s="20">
        <f t="shared" si="6"/>
        <v>0</v>
      </c>
      <c r="L6">
        <f t="shared" si="7"/>
        <v>0</v>
      </c>
      <c r="M6" s="20">
        <f t="shared" si="8"/>
        <v>0</v>
      </c>
      <c r="N6">
        <f t="shared" si="9"/>
        <v>0</v>
      </c>
      <c r="O6" s="20">
        <f t="shared" si="10"/>
        <v>1</v>
      </c>
      <c r="P6">
        <f t="shared" si="11"/>
        <v>1</v>
      </c>
      <c r="Q6" s="20">
        <f t="shared" si="12"/>
        <v>0</v>
      </c>
      <c r="R6">
        <f t="shared" si="13"/>
        <v>0</v>
      </c>
    </row>
    <row r="7" spans="1:18" x14ac:dyDescent="0.25">
      <c r="A7">
        <v>15.474784158071028</v>
      </c>
      <c r="B7">
        <v>0.51900000000000002</v>
      </c>
      <c r="C7">
        <v>0.436</v>
      </c>
      <c r="D7">
        <f t="shared" si="0"/>
        <v>14.955784158071028</v>
      </c>
      <c r="E7">
        <f t="shared" si="1"/>
        <v>15.038784158071028</v>
      </c>
      <c r="F7" s="3">
        <f t="shared" si="2"/>
        <v>0.72326169261653561</v>
      </c>
      <c r="G7" s="3">
        <f t="shared" si="14"/>
        <v>0.35926169261653484</v>
      </c>
      <c r="H7" s="3">
        <f t="shared" si="15"/>
        <v>1.3062616926165358</v>
      </c>
      <c r="I7">
        <f t="shared" si="4"/>
        <v>1</v>
      </c>
      <c r="J7">
        <f t="shared" si="5"/>
        <v>1</v>
      </c>
      <c r="K7" s="20">
        <f t="shared" si="6"/>
        <v>1</v>
      </c>
      <c r="L7">
        <f t="shared" si="7"/>
        <v>1</v>
      </c>
      <c r="M7" s="20">
        <f t="shared" si="8"/>
        <v>0</v>
      </c>
      <c r="N7">
        <f t="shared" si="9"/>
        <v>0</v>
      </c>
      <c r="O7" s="20">
        <f t="shared" si="10"/>
        <v>0</v>
      </c>
      <c r="P7">
        <f t="shared" si="11"/>
        <v>0</v>
      </c>
      <c r="Q7" s="20">
        <f t="shared" si="12"/>
        <v>0</v>
      </c>
      <c r="R7">
        <f t="shared" si="13"/>
        <v>0</v>
      </c>
    </row>
    <row r="8" spans="1:18" x14ac:dyDescent="0.25">
      <c r="A8">
        <v>15.21645856589436</v>
      </c>
      <c r="B8">
        <v>0.58199999999999996</v>
      </c>
      <c r="C8">
        <v>0.45400000000000001</v>
      </c>
      <c r="D8">
        <f t="shared" si="0"/>
        <v>14.634458565894359</v>
      </c>
      <c r="E8">
        <f t="shared" si="1"/>
        <v>14.762458565894359</v>
      </c>
      <c r="F8" s="3">
        <f t="shared" si="2"/>
        <v>-0.25832559217666784</v>
      </c>
      <c r="G8" s="3">
        <f t="shared" si="14"/>
        <v>-0.32132559217666845</v>
      </c>
      <c r="H8" s="3">
        <f t="shared" si="15"/>
        <v>-0.27632559217666852</v>
      </c>
      <c r="I8">
        <f t="shared" si="4"/>
        <v>1</v>
      </c>
      <c r="J8">
        <f t="shared" si="5"/>
        <v>1</v>
      </c>
      <c r="K8" s="20">
        <f t="shared" si="6"/>
        <v>0</v>
      </c>
      <c r="L8">
        <f t="shared" si="7"/>
        <v>0</v>
      </c>
      <c r="M8" s="20">
        <f t="shared" si="8"/>
        <v>1</v>
      </c>
      <c r="N8">
        <f t="shared" si="9"/>
        <v>1</v>
      </c>
      <c r="O8" s="20">
        <f t="shared" si="10"/>
        <v>0</v>
      </c>
      <c r="P8">
        <f t="shared" si="11"/>
        <v>0</v>
      </c>
      <c r="Q8" s="20">
        <f t="shared" si="12"/>
        <v>0</v>
      </c>
      <c r="R8">
        <f t="shared" si="13"/>
        <v>0</v>
      </c>
    </row>
    <row r="9" spans="1:18" x14ac:dyDescent="0.25">
      <c r="A9">
        <v>15.450150338351172</v>
      </c>
      <c r="B9">
        <v>0.69399999999999995</v>
      </c>
      <c r="C9">
        <v>0.57099999999999995</v>
      </c>
      <c r="D9">
        <f t="shared" si="0"/>
        <v>14.756150338351173</v>
      </c>
      <c r="E9">
        <f t="shared" si="1"/>
        <v>14.879150338351172</v>
      </c>
      <c r="F9" s="3">
        <f t="shared" si="2"/>
        <v>0.23369177245681172</v>
      </c>
      <c r="G9" s="3">
        <f t="shared" si="14"/>
        <v>0.1216917724568134</v>
      </c>
      <c r="H9" s="3">
        <f t="shared" si="15"/>
        <v>0.11669177245681261</v>
      </c>
      <c r="I9">
        <f t="shared" si="4"/>
        <v>1</v>
      </c>
      <c r="J9">
        <f t="shared" si="5"/>
        <v>1</v>
      </c>
      <c r="K9" s="20">
        <f t="shared" si="6"/>
        <v>1</v>
      </c>
      <c r="L9">
        <f t="shared" si="7"/>
        <v>1</v>
      </c>
      <c r="M9" s="20">
        <f t="shared" si="8"/>
        <v>0</v>
      </c>
      <c r="N9">
        <f t="shared" si="9"/>
        <v>0</v>
      </c>
      <c r="O9" s="20">
        <f t="shared" si="10"/>
        <v>0</v>
      </c>
      <c r="P9">
        <f t="shared" si="11"/>
        <v>0</v>
      </c>
      <c r="Q9" s="20">
        <f t="shared" si="12"/>
        <v>0</v>
      </c>
      <c r="R9">
        <f t="shared" si="13"/>
        <v>0</v>
      </c>
    </row>
    <row r="10" spans="1:18" x14ac:dyDescent="0.25">
      <c r="A10">
        <v>15.251620763419222</v>
      </c>
      <c r="B10">
        <v>-1.2969999999999999</v>
      </c>
      <c r="C10">
        <v>-0.36599999999999999</v>
      </c>
      <c r="D10">
        <f t="shared" si="0"/>
        <v>16.548620763419223</v>
      </c>
      <c r="E10">
        <f t="shared" si="1"/>
        <v>15.617620763419222</v>
      </c>
      <c r="F10" s="3">
        <f t="shared" si="2"/>
        <v>-0.19852957493194978</v>
      </c>
      <c r="G10" s="3">
        <f t="shared" si="14"/>
        <v>1.7924704250680499</v>
      </c>
      <c r="H10" s="3">
        <f t="shared" si="15"/>
        <v>0.73847042506804961</v>
      </c>
      <c r="I10">
        <f t="shared" si="4"/>
        <v>0</v>
      </c>
      <c r="J10">
        <f t="shared" si="5"/>
        <v>0</v>
      </c>
      <c r="K10" s="20">
        <f t="shared" si="6"/>
        <v>0</v>
      </c>
      <c r="L10">
        <f t="shared" si="7"/>
        <v>0</v>
      </c>
      <c r="M10" s="20">
        <f t="shared" si="8"/>
        <v>0</v>
      </c>
      <c r="N10">
        <f t="shared" si="9"/>
        <v>0</v>
      </c>
      <c r="O10" s="20">
        <f t="shared" si="10"/>
        <v>0</v>
      </c>
      <c r="P10">
        <f t="shared" si="11"/>
        <v>0</v>
      </c>
      <c r="Q10" s="20">
        <f t="shared" si="12"/>
        <v>1</v>
      </c>
      <c r="R10">
        <f t="shared" si="13"/>
        <v>1</v>
      </c>
    </row>
    <row r="11" spans="1:18" x14ac:dyDescent="0.25">
      <c r="A11">
        <v>15.178064318142916</v>
      </c>
      <c r="B11">
        <v>-0.89200000000000002</v>
      </c>
      <c r="C11">
        <v>-0.32700000000000001</v>
      </c>
      <c r="D11">
        <f t="shared" si="0"/>
        <v>16.070064318142915</v>
      </c>
      <c r="E11">
        <f t="shared" si="1"/>
        <v>15.505064318142916</v>
      </c>
      <c r="F11" s="3">
        <f t="shared" si="2"/>
        <v>-7.3556445276306448E-2</v>
      </c>
      <c r="G11" s="3">
        <f t="shared" si="14"/>
        <v>-0.47855644527630758</v>
      </c>
      <c r="H11" s="3">
        <f t="shared" si="15"/>
        <v>-0.11255644527630615</v>
      </c>
      <c r="I11">
        <f t="shared" si="4"/>
        <v>1</v>
      </c>
      <c r="J11">
        <f t="shared" si="5"/>
        <v>1</v>
      </c>
      <c r="K11" s="20">
        <f t="shared" si="6"/>
        <v>0</v>
      </c>
      <c r="L11">
        <f t="shared" si="7"/>
        <v>0</v>
      </c>
      <c r="M11" s="20">
        <f t="shared" si="8"/>
        <v>1</v>
      </c>
      <c r="N11">
        <f t="shared" si="9"/>
        <v>1</v>
      </c>
      <c r="O11" s="20">
        <f t="shared" si="10"/>
        <v>0</v>
      </c>
      <c r="P11">
        <f t="shared" si="11"/>
        <v>0</v>
      </c>
      <c r="Q11" s="20">
        <f t="shared" si="12"/>
        <v>0</v>
      </c>
      <c r="R11">
        <f t="shared" si="13"/>
        <v>0</v>
      </c>
    </row>
    <row r="12" spans="1:18" x14ac:dyDescent="0.25">
      <c r="A12">
        <v>15.446159135989573</v>
      </c>
      <c r="B12">
        <v>-0.80300000000000005</v>
      </c>
      <c r="C12">
        <v>0.68200000000000005</v>
      </c>
      <c r="D12">
        <f t="shared" si="0"/>
        <v>16.249159135989572</v>
      </c>
      <c r="E12">
        <f t="shared" si="1"/>
        <v>14.764159135989573</v>
      </c>
      <c r="F12" s="3">
        <f t="shared" si="2"/>
        <v>0.26809481784665756</v>
      </c>
      <c r="G12" s="3">
        <f t="shared" si="14"/>
        <v>0.17909481784665715</v>
      </c>
      <c r="H12" s="3">
        <f t="shared" si="15"/>
        <v>-0.74090518215334278</v>
      </c>
      <c r="I12">
        <f t="shared" si="4"/>
        <v>1</v>
      </c>
      <c r="J12">
        <f t="shared" si="5"/>
        <v>0</v>
      </c>
      <c r="K12" s="20">
        <f t="shared" si="6"/>
        <v>1</v>
      </c>
      <c r="L12">
        <f t="shared" si="7"/>
        <v>0</v>
      </c>
      <c r="M12" s="20">
        <f t="shared" si="8"/>
        <v>0</v>
      </c>
      <c r="N12">
        <f t="shared" si="9"/>
        <v>0</v>
      </c>
      <c r="O12" s="20">
        <f t="shared" si="10"/>
        <v>0</v>
      </c>
      <c r="P12">
        <f t="shared" si="11"/>
        <v>1</v>
      </c>
      <c r="Q12" s="20">
        <f t="shared" si="12"/>
        <v>0</v>
      </c>
      <c r="R12">
        <f t="shared" si="13"/>
        <v>0</v>
      </c>
    </row>
    <row r="13" spans="1:18" x14ac:dyDescent="0.25">
      <c r="A13">
        <v>15.77774745878575</v>
      </c>
      <c r="B13">
        <v>0.93799999999999994</v>
      </c>
      <c r="C13">
        <v>0.22800000000000001</v>
      </c>
      <c r="D13">
        <f t="shared" si="0"/>
        <v>14.83974745878575</v>
      </c>
      <c r="E13">
        <f t="shared" si="1"/>
        <v>15.549747458785751</v>
      </c>
      <c r="F13" s="3">
        <f t="shared" si="2"/>
        <v>0.33158832279617734</v>
      </c>
      <c r="G13" s="3">
        <f t="shared" si="14"/>
        <v>-1.4094116772038223</v>
      </c>
      <c r="H13" s="3">
        <f t="shared" si="15"/>
        <v>0.78558832279617796</v>
      </c>
      <c r="I13">
        <f t="shared" si="4"/>
        <v>0</v>
      </c>
      <c r="J13">
        <f t="shared" si="5"/>
        <v>1</v>
      </c>
      <c r="K13" s="20">
        <f t="shared" si="6"/>
        <v>0</v>
      </c>
      <c r="L13">
        <f t="shared" si="7"/>
        <v>1</v>
      </c>
      <c r="M13" s="20">
        <f t="shared" si="8"/>
        <v>0</v>
      </c>
      <c r="N13">
        <f t="shared" si="9"/>
        <v>0</v>
      </c>
      <c r="O13" s="20">
        <f t="shared" si="10"/>
        <v>1</v>
      </c>
      <c r="P13">
        <f t="shared" si="11"/>
        <v>0</v>
      </c>
      <c r="Q13" s="20">
        <f t="shared" si="12"/>
        <v>0</v>
      </c>
      <c r="R13">
        <f t="shared" si="13"/>
        <v>0</v>
      </c>
    </row>
    <row r="14" spans="1:18" x14ac:dyDescent="0.25">
      <c r="A14">
        <v>15.049316729147757</v>
      </c>
      <c r="B14">
        <v>0.47599999999999998</v>
      </c>
      <c r="C14">
        <v>0.433</v>
      </c>
      <c r="D14">
        <f t="shared" si="0"/>
        <v>14.573316729147756</v>
      </c>
      <c r="E14">
        <f t="shared" si="1"/>
        <v>14.616316729147757</v>
      </c>
      <c r="F14" s="3">
        <f t="shared" si="2"/>
        <v>-0.72843072963799393</v>
      </c>
      <c r="G14" s="3">
        <f t="shared" si="14"/>
        <v>-0.26643072963799419</v>
      </c>
      <c r="H14" s="3">
        <f t="shared" si="15"/>
        <v>-0.93343072963799401</v>
      </c>
      <c r="I14">
        <f t="shared" si="4"/>
        <v>1</v>
      </c>
      <c r="J14">
        <f t="shared" si="5"/>
        <v>1</v>
      </c>
      <c r="K14" s="20">
        <f t="shared" si="6"/>
        <v>0</v>
      </c>
      <c r="L14">
        <f t="shared" si="7"/>
        <v>0</v>
      </c>
      <c r="M14" s="20">
        <f t="shared" si="8"/>
        <v>1</v>
      </c>
      <c r="N14">
        <f t="shared" si="9"/>
        <v>1</v>
      </c>
      <c r="O14" s="20">
        <f t="shared" si="10"/>
        <v>0</v>
      </c>
      <c r="P14">
        <f t="shared" si="11"/>
        <v>0</v>
      </c>
      <c r="Q14" s="20">
        <f t="shared" si="12"/>
        <v>0</v>
      </c>
      <c r="R14">
        <f t="shared" si="13"/>
        <v>0</v>
      </c>
    </row>
    <row r="15" spans="1:18" x14ac:dyDescent="0.25">
      <c r="A15">
        <v>15.383370550202056</v>
      </c>
      <c r="B15">
        <v>0.08</v>
      </c>
      <c r="C15">
        <v>1.359</v>
      </c>
      <c r="D15">
        <f t="shared" si="0"/>
        <v>15.303370550202056</v>
      </c>
      <c r="E15">
        <f t="shared" si="1"/>
        <v>14.024370550202056</v>
      </c>
      <c r="F15" s="3">
        <f t="shared" si="2"/>
        <v>0.33405382105429915</v>
      </c>
      <c r="G15" s="3">
        <f t="shared" si="14"/>
        <v>0.73005382105429995</v>
      </c>
      <c r="H15" s="3">
        <f t="shared" si="15"/>
        <v>-0.59194617894570101</v>
      </c>
      <c r="I15">
        <f t="shared" si="4"/>
        <v>1</v>
      </c>
      <c r="J15">
        <f t="shared" si="5"/>
        <v>0</v>
      </c>
      <c r="K15" s="20">
        <f t="shared" si="6"/>
        <v>1</v>
      </c>
      <c r="L15">
        <f t="shared" si="7"/>
        <v>0</v>
      </c>
      <c r="M15" s="20">
        <f t="shared" si="8"/>
        <v>0</v>
      </c>
      <c r="N15">
        <f t="shared" si="9"/>
        <v>0</v>
      </c>
      <c r="O15" s="20">
        <f t="shared" si="10"/>
        <v>0</v>
      </c>
      <c r="P15">
        <f t="shared" si="11"/>
        <v>1</v>
      </c>
      <c r="Q15" s="20">
        <f t="shared" si="12"/>
        <v>0</v>
      </c>
      <c r="R15">
        <f t="shared" si="13"/>
        <v>0</v>
      </c>
    </row>
    <row r="16" spans="1:18" x14ac:dyDescent="0.25">
      <c r="A16">
        <v>14.635594639363362</v>
      </c>
      <c r="B16">
        <v>0.53100000000000003</v>
      </c>
      <c r="C16">
        <v>0.69199999999999995</v>
      </c>
      <c r="D16">
        <f t="shared" si="0"/>
        <v>14.104594639363361</v>
      </c>
      <c r="E16">
        <f t="shared" si="1"/>
        <v>13.943594639363361</v>
      </c>
      <c r="F16" s="3">
        <f t="shared" si="2"/>
        <v>-0.7477759108386941</v>
      </c>
      <c r="G16" s="3">
        <f t="shared" si="14"/>
        <v>-1.1987759108386946</v>
      </c>
      <c r="H16" s="3">
        <f t="shared" si="15"/>
        <v>-8.0775910838694287E-2</v>
      </c>
      <c r="I16">
        <f t="shared" si="4"/>
        <v>1</v>
      </c>
      <c r="J16">
        <f t="shared" si="5"/>
        <v>1</v>
      </c>
      <c r="K16" s="20">
        <f t="shared" si="6"/>
        <v>0</v>
      </c>
      <c r="L16">
        <f t="shared" si="7"/>
        <v>0</v>
      </c>
      <c r="M16" s="20">
        <f t="shared" si="8"/>
        <v>1</v>
      </c>
      <c r="N16">
        <f t="shared" si="9"/>
        <v>1</v>
      </c>
      <c r="O16" s="20">
        <f t="shared" si="10"/>
        <v>0</v>
      </c>
      <c r="P16">
        <f t="shared" si="11"/>
        <v>0</v>
      </c>
      <c r="Q16" s="20">
        <f t="shared" si="12"/>
        <v>0</v>
      </c>
      <c r="R16">
        <f t="shared" si="13"/>
        <v>0</v>
      </c>
    </row>
    <row r="17" spans="1:18" x14ac:dyDescent="0.25">
      <c r="A17">
        <v>15.28355398655062</v>
      </c>
      <c r="B17">
        <v>-0.66700000000000004</v>
      </c>
      <c r="C17">
        <v>0.46500000000000002</v>
      </c>
      <c r="D17">
        <f t="shared" si="0"/>
        <v>15.95055398655062</v>
      </c>
      <c r="E17">
        <f t="shared" si="1"/>
        <v>14.81855398655062</v>
      </c>
      <c r="F17" s="3">
        <f t="shared" si="2"/>
        <v>0.64795934718725867</v>
      </c>
      <c r="G17" s="3">
        <f t="shared" si="14"/>
        <v>1.8459593471872591</v>
      </c>
      <c r="H17" s="3">
        <f t="shared" si="15"/>
        <v>0.87495934718725898</v>
      </c>
      <c r="I17">
        <f t="shared" si="4"/>
        <v>1</v>
      </c>
      <c r="J17">
        <f t="shared" si="5"/>
        <v>1</v>
      </c>
      <c r="K17" s="20">
        <f t="shared" si="6"/>
        <v>1</v>
      </c>
      <c r="L17">
        <f t="shared" si="7"/>
        <v>1</v>
      </c>
      <c r="M17" s="20">
        <f t="shared" si="8"/>
        <v>0</v>
      </c>
      <c r="N17">
        <f t="shared" si="9"/>
        <v>0</v>
      </c>
      <c r="O17" s="20">
        <f t="shared" si="10"/>
        <v>0</v>
      </c>
      <c r="P17">
        <f t="shared" si="11"/>
        <v>0</v>
      </c>
      <c r="Q17" s="20">
        <f t="shared" si="12"/>
        <v>0</v>
      </c>
      <c r="R17">
        <f t="shared" si="13"/>
        <v>0</v>
      </c>
    </row>
    <row r="18" spans="1:18" x14ac:dyDescent="0.25">
      <c r="A18">
        <v>15.823117243416451</v>
      </c>
      <c r="B18">
        <v>-1.454</v>
      </c>
      <c r="C18">
        <v>1.365</v>
      </c>
      <c r="D18">
        <f t="shared" si="0"/>
        <v>17.277117243416452</v>
      </c>
      <c r="E18">
        <f t="shared" si="1"/>
        <v>14.458117243416451</v>
      </c>
      <c r="F18" s="3">
        <f t="shared" si="2"/>
        <v>0.53956325686583106</v>
      </c>
      <c r="G18" s="3">
        <f t="shared" si="14"/>
        <v>1.3265632568658319</v>
      </c>
      <c r="H18" s="3">
        <f t="shared" si="15"/>
        <v>-0.36043674313416929</v>
      </c>
      <c r="I18">
        <f t="shared" si="4"/>
        <v>1</v>
      </c>
      <c r="J18">
        <f t="shared" si="5"/>
        <v>0</v>
      </c>
      <c r="K18" s="20">
        <f t="shared" si="6"/>
        <v>1</v>
      </c>
      <c r="L18">
        <f t="shared" si="7"/>
        <v>0</v>
      </c>
      <c r="M18" s="20">
        <f t="shared" si="8"/>
        <v>0</v>
      </c>
      <c r="N18">
        <f t="shared" si="9"/>
        <v>0</v>
      </c>
      <c r="O18" s="20">
        <f t="shared" si="10"/>
        <v>0</v>
      </c>
      <c r="P18">
        <f t="shared" si="11"/>
        <v>1</v>
      </c>
      <c r="Q18" s="20">
        <f t="shared" si="12"/>
        <v>0</v>
      </c>
      <c r="R18">
        <f t="shared" si="13"/>
        <v>0</v>
      </c>
    </row>
    <row r="19" spans="1:18" x14ac:dyDescent="0.25">
      <c r="A19">
        <v>15.232650675560683</v>
      </c>
      <c r="B19">
        <v>2.21</v>
      </c>
      <c r="C19">
        <v>0.752</v>
      </c>
      <c r="D19">
        <f t="shared" si="0"/>
        <v>13.022650675560683</v>
      </c>
      <c r="E19">
        <f t="shared" si="1"/>
        <v>14.480650675560682</v>
      </c>
      <c r="F19" s="3">
        <f t="shared" si="2"/>
        <v>-0.59046656785576879</v>
      </c>
      <c r="G19" s="3">
        <f t="shared" si="14"/>
        <v>-4.2544665678557685</v>
      </c>
      <c r="H19" s="3">
        <f t="shared" si="15"/>
        <v>2.2533432144230758E-2</v>
      </c>
      <c r="I19">
        <f t="shared" si="4"/>
        <v>1</v>
      </c>
      <c r="J19">
        <f t="shared" si="5"/>
        <v>0</v>
      </c>
      <c r="K19" s="20">
        <f t="shared" si="6"/>
        <v>0</v>
      </c>
      <c r="L19">
        <f t="shared" si="7"/>
        <v>0</v>
      </c>
      <c r="M19" s="20">
        <f t="shared" si="8"/>
        <v>1</v>
      </c>
      <c r="N19">
        <f t="shared" si="9"/>
        <v>0</v>
      </c>
      <c r="O19" s="20">
        <f t="shared" si="10"/>
        <v>0</v>
      </c>
      <c r="P19">
        <f t="shared" si="11"/>
        <v>0</v>
      </c>
      <c r="Q19" s="20">
        <f t="shared" si="12"/>
        <v>0</v>
      </c>
      <c r="R19">
        <f t="shared" si="13"/>
        <v>1</v>
      </c>
    </row>
    <row r="20" spans="1:18" x14ac:dyDescent="0.25">
      <c r="A20">
        <v>15.115263406429076</v>
      </c>
      <c r="B20">
        <v>0.71799999999999997</v>
      </c>
      <c r="C20">
        <v>0.84099999999999997</v>
      </c>
      <c r="D20">
        <f t="shared" si="0"/>
        <v>14.397263406429076</v>
      </c>
      <c r="E20">
        <f t="shared" si="1"/>
        <v>14.274263406429077</v>
      </c>
      <c r="F20" s="3">
        <f t="shared" si="2"/>
        <v>-0.11738726913160669</v>
      </c>
      <c r="G20" s="3">
        <f t="shared" si="14"/>
        <v>1.3746127308683924</v>
      </c>
      <c r="H20" s="3">
        <f t="shared" si="15"/>
        <v>-0.20638726913160532</v>
      </c>
      <c r="I20">
        <f t="shared" si="4"/>
        <v>0</v>
      </c>
      <c r="J20">
        <f t="shared" si="5"/>
        <v>1</v>
      </c>
      <c r="K20" s="20">
        <f t="shared" si="6"/>
        <v>0</v>
      </c>
      <c r="L20">
        <f t="shared" si="7"/>
        <v>0</v>
      </c>
      <c r="M20" s="20">
        <f t="shared" si="8"/>
        <v>0</v>
      </c>
      <c r="N20">
        <f t="shared" si="9"/>
        <v>1</v>
      </c>
      <c r="O20" s="20">
        <f t="shared" si="10"/>
        <v>0</v>
      </c>
      <c r="P20">
        <f t="shared" si="11"/>
        <v>0</v>
      </c>
      <c r="Q20" s="20">
        <f t="shared" si="12"/>
        <v>1</v>
      </c>
      <c r="R20">
        <f t="shared" si="13"/>
        <v>0</v>
      </c>
    </row>
    <row r="21" spans="1:18" x14ac:dyDescent="0.25">
      <c r="A21">
        <v>14.594263470045972</v>
      </c>
      <c r="B21">
        <v>1.06</v>
      </c>
      <c r="C21">
        <v>0.70099999999999996</v>
      </c>
      <c r="D21">
        <f t="shared" si="0"/>
        <v>13.534263470045971</v>
      </c>
      <c r="E21">
        <f t="shared" si="1"/>
        <v>13.893263470045971</v>
      </c>
      <c r="F21" s="3">
        <f t="shared" si="2"/>
        <v>-0.52099993638310416</v>
      </c>
      <c r="G21" s="3">
        <f t="shared" si="14"/>
        <v>-0.86299993638310468</v>
      </c>
      <c r="H21" s="3">
        <f t="shared" si="15"/>
        <v>-0.38099993638310536</v>
      </c>
      <c r="I21">
        <f t="shared" si="4"/>
        <v>1</v>
      </c>
      <c r="J21">
        <f t="shared" si="5"/>
        <v>1</v>
      </c>
      <c r="K21" s="20">
        <f t="shared" si="6"/>
        <v>0</v>
      </c>
      <c r="L21">
        <f t="shared" si="7"/>
        <v>0</v>
      </c>
      <c r="M21" s="20">
        <f t="shared" si="8"/>
        <v>1</v>
      </c>
      <c r="N21">
        <f t="shared" si="9"/>
        <v>1</v>
      </c>
      <c r="O21" s="20">
        <f t="shared" si="10"/>
        <v>0</v>
      </c>
      <c r="P21">
        <f t="shared" si="11"/>
        <v>0</v>
      </c>
      <c r="Q21" s="20">
        <f t="shared" si="12"/>
        <v>0</v>
      </c>
      <c r="R21">
        <f t="shared" si="13"/>
        <v>0</v>
      </c>
    </row>
    <row r="22" spans="1:18" x14ac:dyDescent="0.25">
      <c r="A22" s="9" t="s">
        <v>0</v>
      </c>
      <c r="B22" s="9"/>
      <c r="C22" s="9"/>
      <c r="D22" s="9"/>
      <c r="E22" s="9"/>
      <c r="I22" s="8">
        <f t="shared" ref="I22:R22" si="16">SUM(I3:I21)</f>
        <v>13</v>
      </c>
      <c r="J22" s="8">
        <f t="shared" si="16"/>
        <v>12</v>
      </c>
      <c r="K22" s="8">
        <f t="shared" si="16"/>
        <v>6</v>
      </c>
      <c r="L22" s="8">
        <f t="shared" si="16"/>
        <v>4</v>
      </c>
      <c r="M22" s="8">
        <f t="shared" si="16"/>
        <v>7</v>
      </c>
      <c r="N22" s="8">
        <f t="shared" si="16"/>
        <v>8</v>
      </c>
      <c r="O22" s="8">
        <f t="shared" si="16"/>
        <v>2</v>
      </c>
      <c r="P22" s="8">
        <f t="shared" si="16"/>
        <v>4</v>
      </c>
      <c r="Q22" s="8">
        <f t="shared" si="16"/>
        <v>4</v>
      </c>
      <c r="R22" s="8">
        <f t="shared" si="16"/>
        <v>3</v>
      </c>
    </row>
    <row r="26" spans="1:18" x14ac:dyDescent="0.25">
      <c r="A26" t="s">
        <v>26</v>
      </c>
      <c r="K26" s="10">
        <f>I22/19</f>
        <v>0.68421052631578949</v>
      </c>
      <c r="L26" s="10">
        <f>J22/19</f>
        <v>0.63157894736842102</v>
      </c>
    </row>
    <row r="30" spans="1:18" x14ac:dyDescent="0.25">
      <c r="A30" t="s">
        <v>27</v>
      </c>
      <c r="K30" s="10">
        <f>I22/19</f>
        <v>0.68421052631578949</v>
      </c>
      <c r="L30" s="10">
        <f>J22/19</f>
        <v>0.63157894736842102</v>
      </c>
    </row>
    <row r="33" spans="1:23" ht="18.75" x14ac:dyDescent="0.3">
      <c r="L33" s="8" t="s">
        <v>52</v>
      </c>
      <c r="M33" s="8"/>
      <c r="S33" t="s">
        <v>53</v>
      </c>
    </row>
    <row r="34" spans="1:23" ht="15.75" thickBot="1" x14ac:dyDescent="0.3">
      <c r="A34" t="s">
        <v>28</v>
      </c>
      <c r="L34" t="s">
        <v>44</v>
      </c>
      <c r="M34" t="s">
        <v>45</v>
      </c>
      <c r="S34" t="s">
        <v>44</v>
      </c>
      <c r="T34" t="s">
        <v>45</v>
      </c>
    </row>
    <row r="35" spans="1:23" x14ac:dyDescent="0.25">
      <c r="K35" t="s">
        <v>42</v>
      </c>
      <c r="L35" s="22">
        <f>L22</f>
        <v>4</v>
      </c>
      <c r="M35" s="23">
        <f>P22</f>
        <v>4</v>
      </c>
      <c r="N35" s="25">
        <f>SUM(L35:M35)</f>
        <v>8</v>
      </c>
      <c r="O35" s="30">
        <f>L35/$L$37</f>
        <v>0.5714285714285714</v>
      </c>
      <c r="P35" s="30">
        <f>M35/$M$37</f>
        <v>0.33333333333333331</v>
      </c>
      <c r="R35" t="s">
        <v>42</v>
      </c>
      <c r="S35" s="22"/>
      <c r="T35" s="23"/>
      <c r="U35" s="25">
        <f>SUM(S35:T35)</f>
        <v>0</v>
      </c>
      <c r="V35" s="30">
        <f>S35/$L$37</f>
        <v>0</v>
      </c>
      <c r="W35" s="30">
        <f>T35/$M$37</f>
        <v>0</v>
      </c>
    </row>
    <row r="36" spans="1:23" x14ac:dyDescent="0.25">
      <c r="K36" t="s">
        <v>43</v>
      </c>
      <c r="L36" s="24">
        <f>R22</f>
        <v>3</v>
      </c>
      <c r="M36" s="21">
        <f>N22</f>
        <v>8</v>
      </c>
      <c r="N36" s="26">
        <f t="shared" ref="N36:N37" si="17">SUM(L36:M36)</f>
        <v>11</v>
      </c>
      <c r="O36" s="30">
        <f>L36/$L$37</f>
        <v>0.42857142857142855</v>
      </c>
      <c r="P36" s="31">
        <f>M36/$M$37</f>
        <v>0.66666666666666663</v>
      </c>
      <c r="R36" t="s">
        <v>43</v>
      </c>
      <c r="S36" s="24"/>
      <c r="T36" s="21"/>
      <c r="U36" s="26">
        <f t="shared" ref="U36:U37" si="18">SUM(S36:T36)</f>
        <v>0</v>
      </c>
      <c r="V36" s="30">
        <f>S36/$L$37</f>
        <v>0</v>
      </c>
      <c r="W36" s="31">
        <f>T36/$M$37</f>
        <v>0</v>
      </c>
    </row>
    <row r="37" spans="1:23" ht="15.75" thickBot="1" x14ac:dyDescent="0.3">
      <c r="L37" s="28">
        <f>SUM(L35:L36)</f>
        <v>7</v>
      </c>
      <c r="M37" s="29">
        <f>SUM(M35:M36)</f>
        <v>12</v>
      </c>
      <c r="N37" s="27">
        <f t="shared" si="17"/>
        <v>19</v>
      </c>
      <c r="S37" s="28">
        <f>SUM(S35:S36)</f>
        <v>0</v>
      </c>
      <c r="T37" s="29">
        <f>SUM(T35:T36)</f>
        <v>0</v>
      </c>
      <c r="U37" s="27">
        <f t="shared" si="18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2"/>
  <sheetViews>
    <sheetView workbookViewId="0">
      <selection activeCell="B2" sqref="B2:B21"/>
    </sheetView>
  </sheetViews>
  <sheetFormatPr defaultRowHeight="15" x14ac:dyDescent="0.25"/>
  <cols>
    <col min="1" max="5" width="7.140625" customWidth="1"/>
    <col min="6" max="7" width="7.5703125" customWidth="1"/>
    <col min="8" max="9" width="9.42578125" customWidth="1"/>
    <col min="13" max="13" width="18.85546875" customWidth="1"/>
  </cols>
  <sheetData>
    <row r="1" spans="1:13" x14ac:dyDescent="0.25">
      <c r="A1" s="4" t="s">
        <v>1</v>
      </c>
      <c r="B1" s="5" t="s">
        <v>8</v>
      </c>
      <c r="C1" s="5" t="s">
        <v>9</v>
      </c>
      <c r="D1" s="5" t="s">
        <v>14</v>
      </c>
      <c r="E1" s="5" t="s">
        <v>15</v>
      </c>
      <c r="F1" s="7" t="s">
        <v>16</v>
      </c>
      <c r="G1" s="7" t="s">
        <v>17</v>
      </c>
      <c r="H1" s="5" t="s">
        <v>48</v>
      </c>
      <c r="I1" s="5" t="s">
        <v>49</v>
      </c>
      <c r="J1" s="1" t="s">
        <v>12</v>
      </c>
      <c r="K1" s="1" t="s">
        <v>13</v>
      </c>
    </row>
    <row r="2" spans="1:13" x14ac:dyDescent="0.25">
      <c r="A2">
        <v>14.94882396620039</v>
      </c>
      <c r="B2">
        <v>-0.98199999999999998</v>
      </c>
      <c r="C2">
        <v>-1.1830000000000001</v>
      </c>
      <c r="D2">
        <f t="shared" ref="D2:D21" si="0">A2-B2</f>
        <v>15.930823966200389</v>
      </c>
      <c r="E2">
        <f t="shared" ref="E2:E21" si="1">A2-C2</f>
        <v>16.13182396620039</v>
      </c>
      <c r="F2" s="34">
        <f>B2+C2</f>
        <v>-2.165</v>
      </c>
      <c r="G2" s="34">
        <f>B2-C2</f>
        <v>0.20100000000000007</v>
      </c>
      <c r="H2" s="17">
        <f>B2^2</f>
        <v>0.96432399999999996</v>
      </c>
      <c r="I2" s="17">
        <f>C2^2</f>
        <v>1.3994890000000002</v>
      </c>
      <c r="J2">
        <f>D2+E2</f>
        <v>32.062647932400779</v>
      </c>
      <c r="K2">
        <f>D2-E2</f>
        <v>-0.20100000000000051</v>
      </c>
      <c r="M2" t="s">
        <v>46</v>
      </c>
    </row>
    <row r="3" spans="1:13" x14ac:dyDescent="0.25">
      <c r="A3">
        <v>14.900344094704927</v>
      </c>
      <c r="B3">
        <v>1.24</v>
      </c>
      <c r="C3">
        <v>0.85699999999999998</v>
      </c>
      <c r="D3">
        <f t="shared" si="0"/>
        <v>13.660344094704927</v>
      </c>
      <c r="E3">
        <f t="shared" si="1"/>
        <v>14.043344094704928</v>
      </c>
      <c r="F3" s="34">
        <f t="shared" ref="F3:F5" si="2">B3+C3</f>
        <v>2.097</v>
      </c>
      <c r="G3" s="34">
        <f t="shared" ref="G3:G5" si="3">B3-C3</f>
        <v>0.38300000000000001</v>
      </c>
      <c r="H3" s="17">
        <f t="shared" ref="H3:H21" si="4">B3^2</f>
        <v>1.5376000000000001</v>
      </c>
      <c r="I3" s="17">
        <f t="shared" ref="I3:I21" si="5">C3^2</f>
        <v>0.73444900000000002</v>
      </c>
      <c r="J3">
        <f t="shared" ref="J3:J21" si="6">D3+E3</f>
        <v>27.703688189409853</v>
      </c>
      <c r="K3">
        <f t="shared" ref="K3:K21" si="7">D3-E3</f>
        <v>-0.3830000000000009</v>
      </c>
    </row>
    <row r="4" spans="1:13" x14ac:dyDescent="0.25">
      <c r="A4">
        <v>14.345872003738817</v>
      </c>
      <c r="B4">
        <v>-0.623</v>
      </c>
      <c r="C4">
        <v>0.58299999999999996</v>
      </c>
      <c r="D4">
        <f t="shared" si="0"/>
        <v>14.968872003738817</v>
      </c>
      <c r="E4">
        <f t="shared" si="1"/>
        <v>13.762872003738817</v>
      </c>
      <c r="F4" s="34">
        <f t="shared" si="2"/>
        <v>-4.0000000000000036E-2</v>
      </c>
      <c r="G4" s="34">
        <f t="shared" si="3"/>
        <v>-1.206</v>
      </c>
      <c r="H4" s="17">
        <f t="shared" si="4"/>
        <v>0.388129</v>
      </c>
      <c r="I4" s="17">
        <f t="shared" si="5"/>
        <v>0.33988899999999994</v>
      </c>
      <c r="J4">
        <f t="shared" si="6"/>
        <v>28.731744007477634</v>
      </c>
      <c r="K4">
        <f t="shared" si="7"/>
        <v>1.2059999999999995</v>
      </c>
    </row>
    <row r="5" spans="1:13" x14ac:dyDescent="0.25">
      <c r="A5">
        <v>13.979624811297207</v>
      </c>
      <c r="B5">
        <v>-1.07</v>
      </c>
      <c r="C5">
        <v>-0.42499999999999999</v>
      </c>
      <c r="D5">
        <f t="shared" si="0"/>
        <v>15.049624811297207</v>
      </c>
      <c r="E5">
        <f t="shared" si="1"/>
        <v>14.404624811297207</v>
      </c>
      <c r="F5" s="34">
        <f t="shared" si="2"/>
        <v>-1.4950000000000001</v>
      </c>
      <c r="G5" s="34">
        <f t="shared" si="3"/>
        <v>-0.64500000000000002</v>
      </c>
      <c r="H5" s="17">
        <f t="shared" si="4"/>
        <v>1.1449</v>
      </c>
      <c r="I5" s="17">
        <f t="shared" si="5"/>
        <v>0.18062499999999998</v>
      </c>
      <c r="J5">
        <f t="shared" si="6"/>
        <v>29.454249622594414</v>
      </c>
      <c r="K5">
        <f t="shared" si="7"/>
        <v>0.64499999999999957</v>
      </c>
    </row>
    <row r="6" spans="1:13" x14ac:dyDescent="0.25">
      <c r="A6">
        <v>14.751522465454492</v>
      </c>
      <c r="B6">
        <v>0.155</v>
      </c>
      <c r="C6">
        <v>1.0189999999999999</v>
      </c>
      <c r="D6">
        <f t="shared" si="0"/>
        <v>14.596522465454493</v>
      </c>
      <c r="E6">
        <f t="shared" si="1"/>
        <v>13.732522465454492</v>
      </c>
      <c r="F6" s="34">
        <f t="shared" ref="F6:F21" si="8">B6+C6</f>
        <v>1.1739999999999999</v>
      </c>
      <c r="G6" s="34">
        <f t="shared" ref="G6:G21" si="9">B6-C6</f>
        <v>-0.86399999999999988</v>
      </c>
      <c r="H6" s="17">
        <f t="shared" si="4"/>
        <v>2.4025000000000001E-2</v>
      </c>
      <c r="I6" s="17">
        <f t="shared" si="5"/>
        <v>1.0383609999999999</v>
      </c>
      <c r="J6">
        <f t="shared" si="6"/>
        <v>28.329044930908985</v>
      </c>
      <c r="K6">
        <f t="shared" si="7"/>
        <v>0.86400000000000077</v>
      </c>
      <c r="M6" t="s">
        <v>47</v>
      </c>
    </row>
    <row r="7" spans="1:13" x14ac:dyDescent="0.25">
      <c r="A7">
        <v>15.474784158071028</v>
      </c>
      <c r="B7">
        <v>0.51900000000000002</v>
      </c>
      <c r="C7">
        <v>0.436</v>
      </c>
      <c r="D7">
        <f t="shared" si="0"/>
        <v>14.955784158071028</v>
      </c>
      <c r="E7">
        <f t="shared" si="1"/>
        <v>15.038784158071028</v>
      </c>
      <c r="F7" s="34">
        <f t="shared" si="8"/>
        <v>0.95500000000000007</v>
      </c>
      <c r="G7" s="34">
        <f t="shared" si="9"/>
        <v>8.3000000000000018E-2</v>
      </c>
      <c r="H7" s="17">
        <f t="shared" si="4"/>
        <v>0.26936100000000002</v>
      </c>
      <c r="I7" s="17">
        <f t="shared" si="5"/>
        <v>0.19009599999999999</v>
      </c>
      <c r="J7">
        <f t="shared" si="6"/>
        <v>29.994568316142058</v>
      </c>
      <c r="K7">
        <f t="shared" si="7"/>
        <v>-8.3000000000000185E-2</v>
      </c>
    </row>
    <row r="8" spans="1:13" x14ac:dyDescent="0.25">
      <c r="A8">
        <v>15.21645856589436</v>
      </c>
      <c r="B8">
        <v>0.58199999999999996</v>
      </c>
      <c r="C8">
        <v>0.45400000000000001</v>
      </c>
      <c r="D8">
        <f t="shared" si="0"/>
        <v>14.634458565894359</v>
      </c>
      <c r="E8">
        <f t="shared" si="1"/>
        <v>14.762458565894359</v>
      </c>
      <c r="F8" s="34">
        <f t="shared" si="8"/>
        <v>1.036</v>
      </c>
      <c r="G8" s="34">
        <f t="shared" si="9"/>
        <v>0.12799999999999995</v>
      </c>
      <c r="H8" s="17">
        <f t="shared" si="4"/>
        <v>0.33872399999999997</v>
      </c>
      <c r="I8" s="17">
        <f t="shared" si="5"/>
        <v>0.20611600000000002</v>
      </c>
      <c r="J8">
        <f t="shared" si="6"/>
        <v>29.396917131788719</v>
      </c>
      <c r="K8">
        <f t="shared" si="7"/>
        <v>-0.12800000000000011</v>
      </c>
    </row>
    <row r="9" spans="1:13" x14ac:dyDescent="0.25">
      <c r="A9">
        <v>15.450150338351172</v>
      </c>
      <c r="B9">
        <v>0.69399999999999995</v>
      </c>
      <c r="C9">
        <v>0.57099999999999995</v>
      </c>
      <c r="D9">
        <f t="shared" si="0"/>
        <v>14.756150338351173</v>
      </c>
      <c r="E9">
        <f t="shared" si="1"/>
        <v>14.879150338351172</v>
      </c>
      <c r="F9" s="34">
        <f t="shared" si="8"/>
        <v>1.2649999999999999</v>
      </c>
      <c r="G9" s="34">
        <f t="shared" si="9"/>
        <v>0.123</v>
      </c>
      <c r="H9" s="17">
        <f t="shared" si="4"/>
        <v>0.48163599999999995</v>
      </c>
      <c r="I9" s="17">
        <f t="shared" si="5"/>
        <v>0.32604099999999997</v>
      </c>
      <c r="J9">
        <f t="shared" si="6"/>
        <v>29.635300676702343</v>
      </c>
      <c r="K9">
        <f t="shared" si="7"/>
        <v>-0.12299999999999933</v>
      </c>
    </row>
    <row r="10" spans="1:13" x14ac:dyDescent="0.25">
      <c r="A10">
        <v>15.251620763419222</v>
      </c>
      <c r="B10">
        <v>-1.2969999999999999</v>
      </c>
      <c r="C10">
        <v>-0.36599999999999999</v>
      </c>
      <c r="D10">
        <f t="shared" si="0"/>
        <v>16.548620763419223</v>
      </c>
      <c r="E10">
        <f t="shared" si="1"/>
        <v>15.617620763419222</v>
      </c>
      <c r="F10" s="34">
        <f t="shared" si="8"/>
        <v>-1.6629999999999998</v>
      </c>
      <c r="G10" s="34">
        <f t="shared" si="9"/>
        <v>-0.93099999999999994</v>
      </c>
      <c r="H10" s="17">
        <f t="shared" si="4"/>
        <v>1.6822089999999998</v>
      </c>
      <c r="I10" s="17">
        <f t="shared" si="5"/>
        <v>0.13395599999999999</v>
      </c>
      <c r="J10">
        <f t="shared" si="6"/>
        <v>32.166241526838448</v>
      </c>
      <c r="K10">
        <f t="shared" si="7"/>
        <v>0.93100000000000094</v>
      </c>
      <c r="M10" t="s">
        <v>50</v>
      </c>
    </row>
    <row r="11" spans="1:13" x14ac:dyDescent="0.25">
      <c r="A11">
        <v>15.178064318142916</v>
      </c>
      <c r="B11">
        <v>-0.89200000000000002</v>
      </c>
      <c r="C11">
        <v>-0.32700000000000001</v>
      </c>
      <c r="D11">
        <f t="shared" si="0"/>
        <v>16.070064318142915</v>
      </c>
      <c r="E11">
        <f t="shared" si="1"/>
        <v>15.505064318142916</v>
      </c>
      <c r="F11" s="34">
        <f t="shared" si="8"/>
        <v>-1.2190000000000001</v>
      </c>
      <c r="G11" s="34">
        <f t="shared" si="9"/>
        <v>-0.56499999999999995</v>
      </c>
      <c r="H11" s="17">
        <f t="shared" si="4"/>
        <v>0.79566400000000004</v>
      </c>
      <c r="I11" s="17">
        <f t="shared" si="5"/>
        <v>0.10692900000000001</v>
      </c>
      <c r="J11">
        <f t="shared" si="6"/>
        <v>31.575128636285832</v>
      </c>
      <c r="K11">
        <f t="shared" si="7"/>
        <v>0.5649999999999995</v>
      </c>
    </row>
    <row r="12" spans="1:13" x14ac:dyDescent="0.25">
      <c r="A12">
        <v>15.446159135989573</v>
      </c>
      <c r="B12">
        <v>-0.80300000000000005</v>
      </c>
      <c r="C12">
        <v>0.68200000000000005</v>
      </c>
      <c r="D12">
        <f t="shared" si="0"/>
        <v>16.249159135989572</v>
      </c>
      <c r="E12">
        <f t="shared" si="1"/>
        <v>14.764159135989573</v>
      </c>
      <c r="F12" s="34">
        <f t="shared" si="8"/>
        <v>-0.121</v>
      </c>
      <c r="G12" s="34">
        <f t="shared" si="9"/>
        <v>-1.4850000000000001</v>
      </c>
      <c r="H12" s="17">
        <f t="shared" si="4"/>
        <v>0.64480900000000008</v>
      </c>
      <c r="I12" s="17">
        <f t="shared" si="5"/>
        <v>0.46512400000000009</v>
      </c>
      <c r="J12">
        <f t="shared" si="6"/>
        <v>31.013318271979145</v>
      </c>
      <c r="K12">
        <f t="shared" si="7"/>
        <v>1.4849999999999994</v>
      </c>
    </row>
    <row r="13" spans="1:13" x14ac:dyDescent="0.25">
      <c r="A13">
        <v>15.77774745878575</v>
      </c>
      <c r="B13">
        <v>0.93799999999999994</v>
      </c>
      <c r="C13">
        <v>0.22800000000000001</v>
      </c>
      <c r="D13">
        <f t="shared" si="0"/>
        <v>14.83974745878575</v>
      </c>
      <c r="E13">
        <f t="shared" si="1"/>
        <v>15.549747458785751</v>
      </c>
      <c r="F13" s="34">
        <f t="shared" si="8"/>
        <v>1.1659999999999999</v>
      </c>
      <c r="G13" s="34">
        <f t="shared" si="9"/>
        <v>0.71</v>
      </c>
      <c r="H13" s="17">
        <f t="shared" si="4"/>
        <v>0.87984399999999985</v>
      </c>
      <c r="I13" s="17">
        <f t="shared" si="5"/>
        <v>5.1984000000000002E-2</v>
      </c>
      <c r="J13">
        <f t="shared" si="6"/>
        <v>30.389494917571501</v>
      </c>
      <c r="K13">
        <f t="shared" si="7"/>
        <v>-0.71000000000000085</v>
      </c>
    </row>
    <row r="14" spans="1:13" x14ac:dyDescent="0.25">
      <c r="A14">
        <v>15.049316729147757</v>
      </c>
      <c r="B14">
        <v>0.47599999999999998</v>
      </c>
      <c r="C14">
        <v>0.433</v>
      </c>
      <c r="D14">
        <f t="shared" si="0"/>
        <v>14.573316729147756</v>
      </c>
      <c r="E14">
        <f t="shared" si="1"/>
        <v>14.616316729147757</v>
      </c>
      <c r="F14" s="34">
        <f t="shared" si="8"/>
        <v>0.90900000000000003</v>
      </c>
      <c r="G14" s="34">
        <f t="shared" si="9"/>
        <v>4.2999999999999983E-2</v>
      </c>
      <c r="H14" s="17">
        <f t="shared" si="4"/>
        <v>0.22657599999999997</v>
      </c>
      <c r="I14" s="17">
        <f t="shared" si="5"/>
        <v>0.18748899999999999</v>
      </c>
      <c r="J14">
        <f t="shared" si="6"/>
        <v>29.189633458295511</v>
      </c>
      <c r="K14">
        <f t="shared" si="7"/>
        <v>-4.3000000000001037E-2</v>
      </c>
    </row>
    <row r="15" spans="1:13" x14ac:dyDescent="0.25">
      <c r="A15">
        <v>15.383370550202056</v>
      </c>
      <c r="B15">
        <v>0.08</v>
      </c>
      <c r="C15">
        <v>1.359</v>
      </c>
      <c r="D15">
        <f t="shared" si="0"/>
        <v>15.303370550202056</v>
      </c>
      <c r="E15">
        <f t="shared" si="1"/>
        <v>14.024370550202056</v>
      </c>
      <c r="F15" s="34">
        <f t="shared" si="8"/>
        <v>1.4390000000000001</v>
      </c>
      <c r="G15" s="34">
        <f t="shared" si="9"/>
        <v>-1.2789999999999999</v>
      </c>
      <c r="H15" s="17">
        <f t="shared" si="4"/>
        <v>6.4000000000000003E-3</v>
      </c>
      <c r="I15" s="17">
        <f t="shared" si="5"/>
        <v>1.846881</v>
      </c>
      <c r="J15">
        <f t="shared" si="6"/>
        <v>29.327741100404111</v>
      </c>
      <c r="K15">
        <f t="shared" si="7"/>
        <v>1.2789999999999999</v>
      </c>
    </row>
    <row r="16" spans="1:13" x14ac:dyDescent="0.25">
      <c r="A16">
        <v>14.635594639363362</v>
      </c>
      <c r="B16">
        <v>0.53100000000000003</v>
      </c>
      <c r="C16">
        <v>0.69199999999999995</v>
      </c>
      <c r="D16">
        <f t="shared" si="0"/>
        <v>14.104594639363361</v>
      </c>
      <c r="E16">
        <f t="shared" si="1"/>
        <v>13.943594639363361</v>
      </c>
      <c r="F16" s="34">
        <f t="shared" si="8"/>
        <v>1.2229999999999999</v>
      </c>
      <c r="G16" s="34">
        <f t="shared" si="9"/>
        <v>-0.16099999999999992</v>
      </c>
      <c r="H16" s="17">
        <f t="shared" si="4"/>
        <v>0.28196100000000002</v>
      </c>
      <c r="I16" s="17">
        <f t="shared" si="5"/>
        <v>0.47886399999999996</v>
      </c>
      <c r="J16">
        <f t="shared" si="6"/>
        <v>28.048189278726724</v>
      </c>
      <c r="K16">
        <f t="shared" si="7"/>
        <v>0.16099999999999959</v>
      </c>
    </row>
    <row r="17" spans="1:11" x14ac:dyDescent="0.25">
      <c r="A17">
        <v>15.28355398655062</v>
      </c>
      <c r="B17">
        <v>-0.66700000000000004</v>
      </c>
      <c r="C17">
        <v>0.46500000000000002</v>
      </c>
      <c r="D17">
        <f t="shared" si="0"/>
        <v>15.95055398655062</v>
      </c>
      <c r="E17">
        <f t="shared" si="1"/>
        <v>14.81855398655062</v>
      </c>
      <c r="F17" s="34">
        <f t="shared" si="8"/>
        <v>-0.20200000000000001</v>
      </c>
      <c r="G17" s="34">
        <f t="shared" si="9"/>
        <v>-1.1320000000000001</v>
      </c>
      <c r="H17" s="17">
        <f t="shared" si="4"/>
        <v>0.44488900000000003</v>
      </c>
      <c r="I17" s="17">
        <f t="shared" si="5"/>
        <v>0.21622500000000003</v>
      </c>
      <c r="J17">
        <f t="shared" si="6"/>
        <v>30.769107973101242</v>
      </c>
      <c r="K17">
        <f t="shared" si="7"/>
        <v>1.1319999999999997</v>
      </c>
    </row>
    <row r="18" spans="1:11" x14ac:dyDescent="0.25">
      <c r="A18">
        <v>15.823117243416451</v>
      </c>
      <c r="B18">
        <v>-1.454</v>
      </c>
      <c r="C18">
        <v>1.365</v>
      </c>
      <c r="D18">
        <f t="shared" si="0"/>
        <v>17.277117243416452</v>
      </c>
      <c r="E18">
        <f t="shared" si="1"/>
        <v>14.458117243416451</v>
      </c>
      <c r="F18" s="34">
        <f t="shared" si="8"/>
        <v>-8.8999999999999968E-2</v>
      </c>
      <c r="G18" s="34">
        <f t="shared" si="9"/>
        <v>-2.819</v>
      </c>
      <c r="H18" s="17">
        <f t="shared" si="4"/>
        <v>2.1141159999999997</v>
      </c>
      <c r="I18" s="17">
        <f t="shared" si="5"/>
        <v>1.8632249999999999</v>
      </c>
      <c r="J18">
        <f t="shared" si="6"/>
        <v>31.735234486832901</v>
      </c>
      <c r="K18">
        <f t="shared" si="7"/>
        <v>2.8190000000000008</v>
      </c>
    </row>
    <row r="19" spans="1:11" x14ac:dyDescent="0.25">
      <c r="A19">
        <v>15.232650675560683</v>
      </c>
      <c r="B19">
        <v>2.21</v>
      </c>
      <c r="C19">
        <v>0.752</v>
      </c>
      <c r="D19">
        <f t="shared" si="0"/>
        <v>13.022650675560683</v>
      </c>
      <c r="E19">
        <f t="shared" si="1"/>
        <v>14.480650675560682</v>
      </c>
      <c r="F19" s="34">
        <f t="shared" si="8"/>
        <v>2.9619999999999997</v>
      </c>
      <c r="G19" s="34">
        <f t="shared" si="9"/>
        <v>1.458</v>
      </c>
      <c r="H19" s="17">
        <f t="shared" si="4"/>
        <v>4.8841000000000001</v>
      </c>
      <c r="I19" s="17">
        <f t="shared" si="5"/>
        <v>0.56550400000000001</v>
      </c>
      <c r="J19">
        <f t="shared" si="6"/>
        <v>27.503301351121365</v>
      </c>
      <c r="K19">
        <f t="shared" si="7"/>
        <v>-1.4579999999999984</v>
      </c>
    </row>
    <row r="20" spans="1:11" x14ac:dyDescent="0.25">
      <c r="A20">
        <v>15.115263406429076</v>
      </c>
      <c r="B20">
        <v>0.71799999999999997</v>
      </c>
      <c r="C20">
        <v>0.84099999999999997</v>
      </c>
      <c r="D20">
        <f t="shared" si="0"/>
        <v>14.397263406429076</v>
      </c>
      <c r="E20">
        <f t="shared" si="1"/>
        <v>14.274263406429077</v>
      </c>
      <c r="F20" s="34">
        <f t="shared" si="8"/>
        <v>1.5589999999999999</v>
      </c>
      <c r="G20" s="34">
        <f t="shared" si="9"/>
        <v>-0.123</v>
      </c>
      <c r="H20" s="17">
        <f t="shared" si="4"/>
        <v>0.51552399999999998</v>
      </c>
      <c r="I20" s="17">
        <f t="shared" si="5"/>
        <v>0.70728099999999994</v>
      </c>
      <c r="J20">
        <f t="shared" si="6"/>
        <v>28.671526812858154</v>
      </c>
      <c r="K20">
        <f t="shared" si="7"/>
        <v>0.12299999999999933</v>
      </c>
    </row>
    <row r="21" spans="1:11" x14ac:dyDescent="0.25">
      <c r="A21">
        <v>14.594263470045972</v>
      </c>
      <c r="B21">
        <v>1.06</v>
      </c>
      <c r="C21">
        <v>0.70099999999999996</v>
      </c>
      <c r="D21">
        <f t="shared" si="0"/>
        <v>13.534263470045971</v>
      </c>
      <c r="E21">
        <f t="shared" si="1"/>
        <v>13.893263470045971</v>
      </c>
      <c r="F21" s="34">
        <f t="shared" si="8"/>
        <v>1.7610000000000001</v>
      </c>
      <c r="G21" s="34">
        <f t="shared" si="9"/>
        <v>0.3590000000000001</v>
      </c>
      <c r="H21" s="17">
        <f t="shared" si="4"/>
        <v>1.1236000000000002</v>
      </c>
      <c r="I21" s="17">
        <f t="shared" si="5"/>
        <v>0.49140099999999992</v>
      </c>
      <c r="J21">
        <f t="shared" si="6"/>
        <v>27.427526940091944</v>
      </c>
      <c r="K21">
        <f t="shared" si="7"/>
        <v>-0.35899999999999999</v>
      </c>
    </row>
    <row r="22" spans="1:11" x14ac:dyDescent="0.25">
      <c r="A22" s="9"/>
      <c r="B22" s="9"/>
      <c r="C22" s="9"/>
      <c r="D22" s="9"/>
      <c r="E22" s="9"/>
      <c r="F22" s="16"/>
      <c r="G22" s="16"/>
      <c r="H22" s="33">
        <f>SUM(H2:H21)</f>
        <v>18.748390999999998</v>
      </c>
      <c r="I22" s="33">
        <f>SUM(I2:I21)</f>
        <v>11.529929000000001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5121" r:id="rId3">
          <objectPr defaultSize="0" autoPict="0" r:id="rId4">
            <anchor moveWithCells="1" sizeWithCells="1">
              <from>
                <xdr:col>13</xdr:col>
                <xdr:colOff>38100</xdr:colOff>
                <xdr:row>0</xdr:row>
                <xdr:rowOff>57150</xdr:rowOff>
              </from>
              <to>
                <xdr:col>16</xdr:col>
                <xdr:colOff>47625</xdr:colOff>
                <xdr:row>3</xdr:row>
                <xdr:rowOff>66675</xdr:rowOff>
              </to>
            </anchor>
          </objectPr>
        </oleObject>
      </mc:Choice>
      <mc:Fallback>
        <oleObject progId="Equation.3" shapeId="5121" r:id="rId3"/>
      </mc:Fallback>
    </mc:AlternateContent>
    <mc:AlternateContent xmlns:mc="http://schemas.openxmlformats.org/markup-compatibility/2006">
      <mc:Choice Requires="x14">
        <oleObject progId="Equation.3" shapeId="5122" r:id="rId5">
          <objectPr defaultSize="0" autoPict="0" r:id="rId6">
            <anchor moveWithCells="1" sizeWithCells="1">
              <from>
                <xdr:col>13</xdr:col>
                <xdr:colOff>66675</xdr:colOff>
                <xdr:row>4</xdr:row>
                <xdr:rowOff>161925</xdr:rowOff>
              </from>
              <to>
                <xdr:col>14</xdr:col>
                <xdr:colOff>533400</xdr:colOff>
                <xdr:row>6</xdr:row>
                <xdr:rowOff>66675</xdr:rowOff>
              </to>
            </anchor>
          </objectPr>
        </oleObject>
      </mc:Choice>
      <mc:Fallback>
        <oleObject progId="Equation.3" shapeId="5122" r:id="rId5"/>
      </mc:Fallback>
    </mc:AlternateContent>
    <mc:AlternateContent xmlns:mc="http://schemas.openxmlformats.org/markup-compatibility/2006">
      <mc:Choice Requires="x14">
        <oleObject progId="Equation.3" shapeId="5123" r:id="rId7">
          <objectPr defaultSize="0" autoPict="0" r:id="rId8">
            <anchor moveWithCells="1" sizeWithCells="1">
              <from>
                <xdr:col>13</xdr:col>
                <xdr:colOff>47625</xdr:colOff>
                <xdr:row>8</xdr:row>
                <xdr:rowOff>123825</xdr:rowOff>
              </from>
              <to>
                <xdr:col>16</xdr:col>
                <xdr:colOff>457200</xdr:colOff>
                <xdr:row>10</xdr:row>
                <xdr:rowOff>57150</xdr:rowOff>
              </to>
            </anchor>
          </objectPr>
        </oleObject>
      </mc:Choice>
      <mc:Fallback>
        <oleObject progId="Equation.3" shapeId="5123" r:id="rId7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zoomScaleNormal="100" workbookViewId="0">
      <selection activeCell="K11" sqref="K11"/>
    </sheetView>
  </sheetViews>
  <sheetFormatPr defaultRowHeight="15" x14ac:dyDescent="0.25"/>
  <cols>
    <col min="1" max="5" width="7.140625" customWidth="1"/>
    <col min="11" max="11" width="35.85546875" customWidth="1"/>
  </cols>
  <sheetData>
    <row r="1" spans="1:10" x14ac:dyDescent="0.25">
      <c r="A1" s="4" t="s">
        <v>1</v>
      </c>
      <c r="B1" s="5" t="s">
        <v>8</v>
      </c>
      <c r="C1" s="5" t="s">
        <v>9</v>
      </c>
      <c r="D1" s="7" t="s">
        <v>4</v>
      </c>
      <c r="E1" s="7" t="s">
        <v>5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10" x14ac:dyDescent="0.25">
      <c r="A2">
        <v>14.94882396620039</v>
      </c>
      <c r="B2">
        <v>-0.98199999999999998</v>
      </c>
      <c r="C2">
        <v>-1.1830000000000001</v>
      </c>
      <c r="D2" s="3">
        <f>ABS(B2)</f>
        <v>0.98199999999999998</v>
      </c>
      <c r="E2" s="3">
        <f>ABS(C2)</f>
        <v>1.1830000000000001</v>
      </c>
      <c r="F2">
        <f>D2-E2</f>
        <v>-0.20100000000000007</v>
      </c>
      <c r="G2">
        <f t="shared" ref="G2:G21" si="0">ABS(F2)</f>
        <v>0.20100000000000007</v>
      </c>
      <c r="H2">
        <f>RANK(G2,$G$2:$G$21,1)</f>
        <v>10</v>
      </c>
      <c r="I2">
        <f>IF(F2&lt;0,0,1*H2)</f>
        <v>0</v>
      </c>
      <c r="J2" s="15" t="s">
        <v>54</v>
      </c>
    </row>
    <row r="3" spans="1:10" x14ac:dyDescent="0.25">
      <c r="A3">
        <v>14.900344094704927</v>
      </c>
      <c r="B3">
        <v>1.24</v>
      </c>
      <c r="C3">
        <v>0.85699999999999998</v>
      </c>
      <c r="D3" s="3">
        <f t="shared" ref="D3:D21" si="1">ABS(B3)</f>
        <v>1.24</v>
      </c>
      <c r="E3" s="3">
        <f t="shared" ref="E3:E21" si="2">ABS(C3)</f>
        <v>0.85699999999999998</v>
      </c>
      <c r="F3">
        <f t="shared" ref="F3:F21" si="3">D3-E3</f>
        <v>0.38300000000000001</v>
      </c>
      <c r="G3">
        <f t="shared" si="0"/>
        <v>0.38300000000000001</v>
      </c>
      <c r="H3">
        <f t="shared" ref="H3:H21" si="4">RANK(G3,$G$2:$G$21,1)</f>
        <v>13</v>
      </c>
      <c r="I3">
        <f t="shared" ref="I3:I21" si="5">IF(F3&lt;0,0,1*H3)</f>
        <v>13</v>
      </c>
      <c r="J3" s="15" t="s">
        <v>55</v>
      </c>
    </row>
    <row r="4" spans="1:10" x14ac:dyDescent="0.25">
      <c r="A4">
        <v>14.345872003738817</v>
      </c>
      <c r="B4">
        <v>-0.623</v>
      </c>
      <c r="C4">
        <v>0.58299999999999996</v>
      </c>
      <c r="D4" s="3">
        <f t="shared" si="1"/>
        <v>0.623</v>
      </c>
      <c r="E4" s="3">
        <f t="shared" si="2"/>
        <v>0.58299999999999996</v>
      </c>
      <c r="F4">
        <f t="shared" si="3"/>
        <v>4.0000000000000036E-2</v>
      </c>
      <c r="G4">
        <f t="shared" si="0"/>
        <v>4.0000000000000036E-2</v>
      </c>
      <c r="H4">
        <f t="shared" si="4"/>
        <v>1</v>
      </c>
      <c r="I4">
        <f t="shared" si="5"/>
        <v>1</v>
      </c>
      <c r="J4" s="15" t="s">
        <v>54</v>
      </c>
    </row>
    <row r="5" spans="1:10" x14ac:dyDescent="0.25">
      <c r="A5">
        <v>13.979624811297207</v>
      </c>
      <c r="B5">
        <v>-1.07</v>
      </c>
      <c r="C5">
        <v>-0.42499999999999999</v>
      </c>
      <c r="D5" s="3">
        <f t="shared" si="1"/>
        <v>1.07</v>
      </c>
      <c r="E5" s="3">
        <f t="shared" si="2"/>
        <v>0.42499999999999999</v>
      </c>
      <c r="F5">
        <f t="shared" si="3"/>
        <v>0.64500000000000002</v>
      </c>
      <c r="G5">
        <f t="shared" si="0"/>
        <v>0.64500000000000002</v>
      </c>
      <c r="H5">
        <f t="shared" si="4"/>
        <v>15</v>
      </c>
      <c r="I5">
        <f t="shared" si="5"/>
        <v>15</v>
      </c>
      <c r="J5" s="15" t="s">
        <v>54</v>
      </c>
    </row>
    <row r="6" spans="1:10" x14ac:dyDescent="0.25">
      <c r="A6">
        <v>14.751522465454492</v>
      </c>
      <c r="B6">
        <v>0.155</v>
      </c>
      <c r="C6">
        <v>1.0189999999999999</v>
      </c>
      <c r="D6" s="3">
        <f t="shared" si="1"/>
        <v>0.155</v>
      </c>
      <c r="E6" s="3">
        <f t="shared" si="2"/>
        <v>1.0189999999999999</v>
      </c>
      <c r="F6">
        <f t="shared" si="3"/>
        <v>-0.86399999999999988</v>
      </c>
      <c r="G6">
        <f t="shared" si="0"/>
        <v>0.86399999999999988</v>
      </c>
      <c r="H6">
        <f t="shared" si="4"/>
        <v>17</v>
      </c>
      <c r="I6">
        <f t="shared" si="5"/>
        <v>0</v>
      </c>
      <c r="J6" s="15" t="s">
        <v>55</v>
      </c>
    </row>
    <row r="7" spans="1:10" x14ac:dyDescent="0.25">
      <c r="A7">
        <v>15.474784158071028</v>
      </c>
      <c r="B7">
        <v>0.51900000000000002</v>
      </c>
      <c r="C7">
        <v>0.436</v>
      </c>
      <c r="D7" s="3">
        <f t="shared" si="1"/>
        <v>0.51900000000000002</v>
      </c>
      <c r="E7" s="3">
        <f t="shared" si="2"/>
        <v>0.436</v>
      </c>
      <c r="F7">
        <f t="shared" si="3"/>
        <v>8.3000000000000018E-2</v>
      </c>
      <c r="G7">
        <f t="shared" si="0"/>
        <v>8.3000000000000018E-2</v>
      </c>
      <c r="H7">
        <f t="shared" si="4"/>
        <v>3</v>
      </c>
      <c r="I7">
        <f t="shared" si="5"/>
        <v>3</v>
      </c>
      <c r="J7" s="15" t="s">
        <v>55</v>
      </c>
    </row>
    <row r="8" spans="1:10" x14ac:dyDescent="0.25">
      <c r="A8">
        <v>15.21645856589436</v>
      </c>
      <c r="B8">
        <v>0.58199999999999996</v>
      </c>
      <c r="C8">
        <v>0.45400000000000001</v>
      </c>
      <c r="D8" s="3">
        <f t="shared" si="1"/>
        <v>0.58199999999999996</v>
      </c>
      <c r="E8" s="3">
        <f t="shared" si="2"/>
        <v>0.45400000000000001</v>
      </c>
      <c r="F8">
        <f t="shared" si="3"/>
        <v>0.12799999999999995</v>
      </c>
      <c r="G8">
        <f t="shared" si="0"/>
        <v>0.12799999999999995</v>
      </c>
      <c r="H8">
        <f t="shared" si="4"/>
        <v>8</v>
      </c>
      <c r="I8">
        <f t="shared" si="5"/>
        <v>8</v>
      </c>
      <c r="J8" s="15" t="s">
        <v>55</v>
      </c>
    </row>
    <row r="9" spans="1:10" x14ac:dyDescent="0.25">
      <c r="A9">
        <v>15.450150338351172</v>
      </c>
      <c r="B9">
        <v>0.69399999999999995</v>
      </c>
      <c r="C9">
        <v>0.57099999999999995</v>
      </c>
      <c r="D9" s="3">
        <f t="shared" si="1"/>
        <v>0.69399999999999995</v>
      </c>
      <c r="E9" s="3">
        <f t="shared" si="2"/>
        <v>0.57099999999999995</v>
      </c>
      <c r="F9">
        <f t="shared" si="3"/>
        <v>0.123</v>
      </c>
      <c r="G9">
        <f t="shared" si="0"/>
        <v>0.123</v>
      </c>
      <c r="H9">
        <f t="shared" si="4"/>
        <v>6</v>
      </c>
      <c r="I9">
        <f t="shared" si="5"/>
        <v>6</v>
      </c>
      <c r="J9" s="15" t="s">
        <v>55</v>
      </c>
    </row>
    <row r="10" spans="1:10" x14ac:dyDescent="0.25">
      <c r="A10">
        <v>15.251620763419222</v>
      </c>
      <c r="B10">
        <v>-1.2969999999999999</v>
      </c>
      <c r="C10">
        <v>-0.36599999999999999</v>
      </c>
      <c r="D10" s="3">
        <f t="shared" si="1"/>
        <v>1.2969999999999999</v>
      </c>
      <c r="E10" s="3">
        <f t="shared" si="2"/>
        <v>0.36599999999999999</v>
      </c>
      <c r="F10">
        <f t="shared" si="3"/>
        <v>0.93099999999999994</v>
      </c>
      <c r="G10">
        <f t="shared" si="0"/>
        <v>0.93099999999999994</v>
      </c>
      <c r="H10">
        <f t="shared" si="4"/>
        <v>18</v>
      </c>
      <c r="I10">
        <f t="shared" si="5"/>
        <v>18</v>
      </c>
      <c r="J10" s="15" t="s">
        <v>54</v>
      </c>
    </row>
    <row r="11" spans="1:10" x14ac:dyDescent="0.25">
      <c r="A11">
        <v>15.178064318142916</v>
      </c>
      <c r="B11">
        <v>-0.89200000000000002</v>
      </c>
      <c r="C11">
        <v>-0.32700000000000001</v>
      </c>
      <c r="D11" s="3">
        <f t="shared" si="1"/>
        <v>0.89200000000000002</v>
      </c>
      <c r="E11" s="3">
        <f t="shared" si="2"/>
        <v>0.32700000000000001</v>
      </c>
      <c r="F11">
        <f t="shared" si="3"/>
        <v>0.56499999999999995</v>
      </c>
      <c r="G11">
        <f t="shared" si="0"/>
        <v>0.56499999999999995</v>
      </c>
      <c r="H11">
        <f t="shared" si="4"/>
        <v>14</v>
      </c>
      <c r="I11">
        <f t="shared" si="5"/>
        <v>14</v>
      </c>
      <c r="J11" s="15" t="s">
        <v>54</v>
      </c>
    </row>
    <row r="12" spans="1:10" x14ac:dyDescent="0.25">
      <c r="A12">
        <v>15.446159135989573</v>
      </c>
      <c r="B12">
        <v>-0.80300000000000005</v>
      </c>
      <c r="C12">
        <v>0.68200000000000005</v>
      </c>
      <c r="D12" s="3">
        <f t="shared" si="1"/>
        <v>0.80300000000000005</v>
      </c>
      <c r="E12" s="3">
        <f t="shared" si="2"/>
        <v>0.68200000000000005</v>
      </c>
      <c r="F12">
        <f t="shared" si="3"/>
        <v>0.121</v>
      </c>
      <c r="G12">
        <f t="shared" si="0"/>
        <v>0.121</v>
      </c>
      <c r="H12">
        <f t="shared" si="4"/>
        <v>5</v>
      </c>
      <c r="I12">
        <f t="shared" si="5"/>
        <v>5</v>
      </c>
      <c r="J12" s="15" t="s">
        <v>55</v>
      </c>
    </row>
    <row r="13" spans="1:10" x14ac:dyDescent="0.25">
      <c r="A13">
        <v>15.77774745878575</v>
      </c>
      <c r="B13">
        <v>0.93799999999999994</v>
      </c>
      <c r="C13">
        <v>0.22800000000000001</v>
      </c>
      <c r="D13" s="3">
        <f t="shared" si="1"/>
        <v>0.93799999999999994</v>
      </c>
      <c r="E13" s="3">
        <f t="shared" si="2"/>
        <v>0.22800000000000001</v>
      </c>
      <c r="F13">
        <f t="shared" si="3"/>
        <v>0.71</v>
      </c>
      <c r="G13">
        <f t="shared" si="0"/>
        <v>0.71</v>
      </c>
      <c r="H13">
        <f t="shared" si="4"/>
        <v>16</v>
      </c>
      <c r="I13">
        <f t="shared" si="5"/>
        <v>16</v>
      </c>
      <c r="J13" s="15" t="s">
        <v>54</v>
      </c>
    </row>
    <row r="14" spans="1:10" x14ac:dyDescent="0.25">
      <c r="A14">
        <v>15.049316729147757</v>
      </c>
      <c r="B14">
        <v>0.47599999999999998</v>
      </c>
      <c r="C14">
        <v>0.433</v>
      </c>
      <c r="D14" s="3">
        <f t="shared" si="1"/>
        <v>0.47599999999999998</v>
      </c>
      <c r="E14" s="3">
        <f t="shared" si="2"/>
        <v>0.433</v>
      </c>
      <c r="F14">
        <f t="shared" si="3"/>
        <v>4.2999999999999983E-2</v>
      </c>
      <c r="G14">
        <f t="shared" si="0"/>
        <v>4.2999999999999983E-2</v>
      </c>
      <c r="H14">
        <f t="shared" si="4"/>
        <v>2</v>
      </c>
      <c r="I14">
        <f t="shared" si="5"/>
        <v>2</v>
      </c>
      <c r="J14" s="15" t="s">
        <v>55</v>
      </c>
    </row>
    <row r="15" spans="1:10" x14ac:dyDescent="0.25">
      <c r="A15">
        <v>15.383370550202056</v>
      </c>
      <c r="B15">
        <v>0.08</v>
      </c>
      <c r="C15">
        <v>1.359</v>
      </c>
      <c r="D15" s="3">
        <f t="shared" si="1"/>
        <v>0.08</v>
      </c>
      <c r="E15" s="3">
        <f t="shared" si="2"/>
        <v>1.359</v>
      </c>
      <c r="F15">
        <f t="shared" si="3"/>
        <v>-1.2789999999999999</v>
      </c>
      <c r="G15">
        <f t="shared" si="0"/>
        <v>1.2789999999999999</v>
      </c>
      <c r="H15">
        <f t="shared" si="4"/>
        <v>19</v>
      </c>
      <c r="I15">
        <f t="shared" si="5"/>
        <v>0</v>
      </c>
      <c r="J15" s="15" t="s">
        <v>55</v>
      </c>
    </row>
    <row r="16" spans="1:10" x14ac:dyDescent="0.25">
      <c r="A16">
        <v>14.635594639363362</v>
      </c>
      <c r="B16">
        <v>0.53100000000000003</v>
      </c>
      <c r="C16">
        <v>0.69199999999999995</v>
      </c>
      <c r="D16" s="3">
        <f t="shared" si="1"/>
        <v>0.53100000000000003</v>
      </c>
      <c r="E16" s="3">
        <f t="shared" si="2"/>
        <v>0.69199999999999995</v>
      </c>
      <c r="F16">
        <f t="shared" si="3"/>
        <v>-0.16099999999999992</v>
      </c>
      <c r="G16">
        <f t="shared" si="0"/>
        <v>0.16099999999999992</v>
      </c>
      <c r="H16">
        <f t="shared" si="4"/>
        <v>9</v>
      </c>
      <c r="I16">
        <f t="shared" si="5"/>
        <v>0</v>
      </c>
      <c r="J16" s="15" t="s">
        <v>55</v>
      </c>
    </row>
    <row r="17" spans="1:10" x14ac:dyDescent="0.25">
      <c r="A17">
        <v>15.28355398655062</v>
      </c>
      <c r="B17">
        <v>-0.66700000000000004</v>
      </c>
      <c r="C17">
        <v>0.46500000000000002</v>
      </c>
      <c r="D17" s="3">
        <f t="shared" si="1"/>
        <v>0.66700000000000004</v>
      </c>
      <c r="E17" s="3">
        <f t="shared" si="2"/>
        <v>0.46500000000000002</v>
      </c>
      <c r="F17">
        <f t="shared" si="3"/>
        <v>0.20200000000000001</v>
      </c>
      <c r="G17">
        <f t="shared" si="0"/>
        <v>0.20200000000000001</v>
      </c>
      <c r="H17">
        <f t="shared" si="4"/>
        <v>11</v>
      </c>
      <c r="I17">
        <f t="shared" si="5"/>
        <v>11</v>
      </c>
      <c r="J17" s="15" t="s">
        <v>54</v>
      </c>
    </row>
    <row r="18" spans="1:10" x14ac:dyDescent="0.25">
      <c r="A18">
        <v>15.823117243416451</v>
      </c>
      <c r="B18">
        <v>-1.454</v>
      </c>
      <c r="C18">
        <v>1.365</v>
      </c>
      <c r="D18" s="3">
        <f t="shared" si="1"/>
        <v>1.454</v>
      </c>
      <c r="E18" s="3">
        <f t="shared" si="2"/>
        <v>1.365</v>
      </c>
      <c r="F18">
        <f t="shared" si="3"/>
        <v>8.8999999999999968E-2</v>
      </c>
      <c r="G18">
        <f t="shared" si="0"/>
        <v>8.8999999999999968E-2</v>
      </c>
      <c r="H18">
        <f t="shared" si="4"/>
        <v>4</v>
      </c>
      <c r="I18">
        <f t="shared" si="5"/>
        <v>4</v>
      </c>
      <c r="J18" s="15" t="s">
        <v>54</v>
      </c>
    </row>
    <row r="19" spans="1:10" x14ac:dyDescent="0.25">
      <c r="A19">
        <v>15.232650675560683</v>
      </c>
      <c r="B19">
        <v>2.21</v>
      </c>
      <c r="C19">
        <v>0.752</v>
      </c>
      <c r="D19" s="3">
        <f t="shared" si="1"/>
        <v>2.21</v>
      </c>
      <c r="E19" s="3">
        <f t="shared" si="2"/>
        <v>0.752</v>
      </c>
      <c r="F19">
        <f t="shared" si="3"/>
        <v>1.458</v>
      </c>
      <c r="G19">
        <f t="shared" si="0"/>
        <v>1.458</v>
      </c>
      <c r="H19">
        <f t="shared" si="4"/>
        <v>20</v>
      </c>
      <c r="I19">
        <f t="shared" si="5"/>
        <v>20</v>
      </c>
      <c r="J19" s="15" t="s">
        <v>55</v>
      </c>
    </row>
    <row r="20" spans="1:10" x14ac:dyDescent="0.25">
      <c r="A20">
        <v>15.115263406429076</v>
      </c>
      <c r="B20">
        <v>0.71799999999999997</v>
      </c>
      <c r="C20">
        <v>0.84099999999999997</v>
      </c>
      <c r="D20" s="3">
        <f t="shared" si="1"/>
        <v>0.71799999999999997</v>
      </c>
      <c r="E20" s="3">
        <f t="shared" si="2"/>
        <v>0.84099999999999997</v>
      </c>
      <c r="F20">
        <f t="shared" si="3"/>
        <v>-0.123</v>
      </c>
      <c r="G20">
        <f t="shared" si="0"/>
        <v>0.123</v>
      </c>
      <c r="H20">
        <f t="shared" si="4"/>
        <v>6</v>
      </c>
      <c r="I20">
        <f t="shared" si="5"/>
        <v>0</v>
      </c>
      <c r="J20" s="15" t="s">
        <v>55</v>
      </c>
    </row>
    <row r="21" spans="1:10" x14ac:dyDescent="0.25">
      <c r="A21">
        <v>14.594263470045972</v>
      </c>
      <c r="B21">
        <v>1.06</v>
      </c>
      <c r="C21">
        <v>0.70099999999999996</v>
      </c>
      <c r="D21" s="3">
        <f t="shared" si="1"/>
        <v>1.06</v>
      </c>
      <c r="E21" s="3">
        <f t="shared" si="2"/>
        <v>0.70099999999999996</v>
      </c>
      <c r="F21">
        <f t="shared" si="3"/>
        <v>0.3590000000000001</v>
      </c>
      <c r="G21">
        <f t="shared" si="0"/>
        <v>0.3590000000000001</v>
      </c>
      <c r="H21">
        <f t="shared" si="4"/>
        <v>12</v>
      </c>
      <c r="I21">
        <f t="shared" si="5"/>
        <v>12</v>
      </c>
      <c r="J21" s="15" t="s">
        <v>55</v>
      </c>
    </row>
    <row r="22" spans="1:10" ht="18.75" x14ac:dyDescent="0.3">
      <c r="A22" s="9" t="s">
        <v>51</v>
      </c>
      <c r="B22" s="9"/>
      <c r="C22" s="9"/>
      <c r="D22" s="11"/>
      <c r="E22" s="11"/>
      <c r="I22" s="18">
        <f>SUM(I3:I21)</f>
        <v>148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075" r:id="rId4">
          <objectPr defaultSize="0" autoPict="0" r:id="rId5">
            <anchor moveWithCells="1" sizeWithCells="1">
              <from>
                <xdr:col>10</xdr:col>
                <xdr:colOff>114300</xdr:colOff>
                <xdr:row>1</xdr:row>
                <xdr:rowOff>66675</xdr:rowOff>
              </from>
              <to>
                <xdr:col>10</xdr:col>
                <xdr:colOff>2257425</xdr:colOff>
                <xdr:row>3</xdr:row>
                <xdr:rowOff>133350</xdr:rowOff>
              </to>
            </anchor>
          </objectPr>
        </oleObject>
      </mc:Choice>
      <mc:Fallback>
        <oleObject progId="Equation.3" shapeId="3075" r:id="rId4"/>
      </mc:Fallback>
    </mc:AlternateContent>
    <mc:AlternateContent xmlns:mc="http://schemas.openxmlformats.org/markup-compatibility/2006">
      <mc:Choice Requires="x14">
        <oleObject progId="Equation.3" shapeId="3076" r:id="rId6">
          <objectPr defaultSize="0" autoPict="0" r:id="rId7">
            <anchor moveWithCells="1" sizeWithCells="1">
              <from>
                <xdr:col>10</xdr:col>
                <xdr:colOff>190500</xdr:colOff>
                <xdr:row>4</xdr:row>
                <xdr:rowOff>28575</xdr:rowOff>
              </from>
              <to>
                <xdr:col>10</xdr:col>
                <xdr:colOff>2105025</xdr:colOff>
                <xdr:row>8</xdr:row>
                <xdr:rowOff>28575</xdr:rowOff>
              </to>
            </anchor>
          </objectPr>
        </oleObject>
      </mc:Choice>
      <mc:Fallback>
        <oleObject progId="Equation.3" shapeId="3076" r:id="rId6"/>
      </mc:Fallback>
    </mc:AlternateContent>
    <mc:AlternateContent xmlns:mc="http://schemas.openxmlformats.org/markup-compatibility/2006">
      <mc:Choice Requires="x14">
        <oleObject progId="Equation.3" shapeId="3077" r:id="rId8">
          <objectPr defaultSize="0" autoPict="0" r:id="rId9">
            <anchor moveWithCells="1" sizeWithCells="1">
              <from>
                <xdr:col>10</xdr:col>
                <xdr:colOff>257175</xdr:colOff>
                <xdr:row>11</xdr:row>
                <xdr:rowOff>47625</xdr:rowOff>
              </from>
              <to>
                <xdr:col>12</xdr:col>
                <xdr:colOff>533400</xdr:colOff>
                <xdr:row>15</xdr:row>
                <xdr:rowOff>38100</xdr:rowOff>
              </to>
            </anchor>
          </objectPr>
        </oleObject>
      </mc:Choice>
      <mc:Fallback>
        <oleObject progId="Equation.3" shapeId="3077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Single forecast</vt:lpstr>
      <vt:lpstr>rival forecast</vt:lpstr>
      <vt:lpstr>classification</vt:lpstr>
      <vt:lpstr>Parametric Test</vt:lpstr>
      <vt:lpstr>Non parametric 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Guizzardi</dc:creator>
  <cp:lastModifiedBy>Andrea Guizzardi</cp:lastModifiedBy>
  <dcterms:created xsi:type="dcterms:W3CDTF">2012-10-22T08:30:37Z</dcterms:created>
  <dcterms:modified xsi:type="dcterms:W3CDTF">2017-10-19T08:42:01Z</dcterms:modified>
</cp:coreProperties>
</file>