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yamada/Desktop/"/>
    </mc:Choice>
  </mc:AlternateContent>
  <xr:revisionPtr revIDLastSave="0" documentId="13_ncr:1_{F8122A09-2CFC-3246-AD33-3DF209023EB9}" xr6:coauthVersionLast="47" xr6:coauthVersionMax="47" xr10:uidLastSave="{00000000-0000-0000-0000-000000000000}"/>
  <bookViews>
    <workbookView xWindow="220" yWindow="500" windowWidth="28580" windowHeight="16120" activeTab="7" xr2:uid="{00000000-000D-0000-FFFF-FFFF00000000}"/>
  </bookViews>
  <sheets>
    <sheet name="Metrics Discussion" sheetId="1" r:id="rId1"/>
    <sheet name="start_end" sheetId="9" r:id="rId2"/>
    <sheet name="Email-newsletter" sheetId="2" r:id="rId3"/>
    <sheet name="Website" sheetId="3" r:id="rId4"/>
    <sheet name="Website_clean" sheetId="5" r:id="rId5"/>
    <sheet name="Social_Instagram" sheetId="4" r:id="rId6"/>
    <sheet name="Social_Facebook" sheetId="7" r:id="rId7"/>
    <sheet name="Social_Linkedin" sheetId="6" r:id="rId8"/>
    <sheet name="Social Media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5" i="6" l="1"/>
  <c r="X14" i="6"/>
  <c r="X13" i="6"/>
  <c r="X12" i="6"/>
  <c r="X11" i="6"/>
  <c r="X10" i="6"/>
  <c r="X9" i="6"/>
  <c r="X8" i="6"/>
  <c r="X7" i="6"/>
  <c r="X6" i="6"/>
  <c r="X5" i="6"/>
  <c r="X4" i="6"/>
  <c r="AA15" i="6"/>
  <c r="Z15" i="6"/>
  <c r="Y15" i="6"/>
  <c r="W15" i="6"/>
  <c r="V15" i="6"/>
  <c r="AA14" i="6"/>
  <c r="Z14" i="6"/>
  <c r="Y14" i="6"/>
  <c r="V14" i="6"/>
  <c r="W14" i="6" s="1"/>
  <c r="AA13" i="6"/>
  <c r="Z13" i="6"/>
  <c r="Y13" i="6"/>
  <c r="V13" i="6"/>
  <c r="W13" i="6" s="1"/>
  <c r="AA12" i="6"/>
  <c r="Z12" i="6"/>
  <c r="Y12" i="6"/>
  <c r="V12" i="6"/>
  <c r="AA11" i="6"/>
  <c r="Z11" i="6"/>
  <c r="Y11" i="6"/>
  <c r="W11" i="6"/>
  <c r="V11" i="6"/>
  <c r="AA10" i="6"/>
  <c r="Z10" i="6"/>
  <c r="Y10" i="6"/>
  <c r="V10" i="6"/>
  <c r="AA9" i="6"/>
  <c r="Z9" i="6"/>
  <c r="Y9" i="6"/>
  <c r="V9" i="6"/>
  <c r="W9" i="6" s="1"/>
  <c r="AA8" i="6"/>
  <c r="Z8" i="6"/>
  <c r="Y8" i="6"/>
  <c r="V8" i="6"/>
  <c r="AA7" i="6"/>
  <c r="Z7" i="6"/>
  <c r="Y7" i="6"/>
  <c r="W7" i="6"/>
  <c r="V7" i="6"/>
  <c r="AA6" i="6"/>
  <c r="Z6" i="6"/>
  <c r="Y6" i="6"/>
  <c r="V6" i="6"/>
  <c r="W6" i="6" s="1"/>
  <c r="AA5" i="6"/>
  <c r="Z5" i="6"/>
  <c r="Y5" i="6"/>
  <c r="V5" i="6"/>
  <c r="W5" i="6" s="1"/>
  <c r="AA4" i="6"/>
  <c r="Z4" i="6"/>
  <c r="Y4" i="6"/>
  <c r="V4" i="6"/>
  <c r="J5" i="7"/>
  <c r="J6" i="7"/>
  <c r="J7" i="7"/>
  <c r="J8" i="7"/>
  <c r="J9" i="7"/>
  <c r="J10" i="7"/>
  <c r="J11" i="7"/>
  <c r="J12" i="7"/>
  <c r="J13" i="7"/>
  <c r="J14" i="7"/>
  <c r="J15" i="7"/>
  <c r="J4" i="7"/>
  <c r="H15" i="7"/>
  <c r="L15" i="7" s="1"/>
  <c r="H14" i="7"/>
  <c r="K14" i="7" s="1"/>
  <c r="L13" i="7"/>
  <c r="K13" i="7"/>
  <c r="M13" i="7" s="1"/>
  <c r="H13" i="7"/>
  <c r="I13" i="7" s="1"/>
  <c r="L12" i="7"/>
  <c r="K12" i="7"/>
  <c r="M12" i="7" s="1"/>
  <c r="I12" i="7"/>
  <c r="H12" i="7"/>
  <c r="H11" i="7"/>
  <c r="L11" i="7" s="1"/>
  <c r="H10" i="7"/>
  <c r="K10" i="7" s="1"/>
  <c r="L9" i="7"/>
  <c r="K9" i="7"/>
  <c r="M9" i="7" s="1"/>
  <c r="H9" i="7"/>
  <c r="I9" i="7" s="1"/>
  <c r="I8" i="7"/>
  <c r="H8" i="7"/>
  <c r="L8" i="7" s="1"/>
  <c r="H7" i="7"/>
  <c r="L7" i="7" s="1"/>
  <c r="L6" i="7"/>
  <c r="H6" i="7"/>
  <c r="K6" i="7" s="1"/>
  <c r="M6" i="7" s="1"/>
  <c r="L5" i="7"/>
  <c r="K5" i="7"/>
  <c r="M5" i="7" s="1"/>
  <c r="H5" i="7"/>
  <c r="I5" i="7" s="1"/>
  <c r="H4" i="7"/>
  <c r="L4" i="7" s="1"/>
  <c r="M5" i="4"/>
  <c r="M6" i="4"/>
  <c r="M7" i="4"/>
  <c r="M8" i="4"/>
  <c r="M9" i="4"/>
  <c r="M10" i="4"/>
  <c r="M11" i="4"/>
  <c r="M12" i="4"/>
  <c r="M13" i="4"/>
  <c r="M14" i="4"/>
  <c r="M15" i="4"/>
  <c r="M4" i="4"/>
  <c r="L5" i="4"/>
  <c r="L6" i="4"/>
  <c r="L7" i="4"/>
  <c r="L8" i="4"/>
  <c r="L9" i="4"/>
  <c r="L10" i="4"/>
  <c r="L11" i="4"/>
  <c r="L12" i="4"/>
  <c r="L13" i="4"/>
  <c r="L14" i="4"/>
  <c r="L15" i="4"/>
  <c r="L4" i="4"/>
  <c r="K5" i="4"/>
  <c r="K6" i="4"/>
  <c r="K7" i="4"/>
  <c r="K8" i="4"/>
  <c r="K9" i="4"/>
  <c r="K10" i="4"/>
  <c r="K11" i="4"/>
  <c r="K12" i="4"/>
  <c r="K13" i="4"/>
  <c r="K14" i="4"/>
  <c r="K15" i="4"/>
  <c r="K4" i="4"/>
  <c r="J15" i="4"/>
  <c r="J5" i="4"/>
  <c r="J6" i="4"/>
  <c r="J7" i="4"/>
  <c r="J8" i="4"/>
  <c r="J9" i="4"/>
  <c r="J10" i="4"/>
  <c r="J11" i="4"/>
  <c r="J12" i="4"/>
  <c r="J13" i="4"/>
  <c r="J14" i="4"/>
  <c r="J4" i="4"/>
  <c r="H4" i="4"/>
  <c r="I4" i="4" s="1"/>
  <c r="H5" i="4"/>
  <c r="I5" i="4"/>
  <c r="H6" i="4"/>
  <c r="I6" i="4"/>
  <c r="H7" i="4"/>
  <c r="I7" i="4" s="1"/>
  <c r="H8" i="4"/>
  <c r="I8" i="4" s="1"/>
  <c r="H9" i="4"/>
  <c r="H10" i="4"/>
  <c r="I10" i="4"/>
  <c r="H11" i="4"/>
  <c r="I11" i="4"/>
  <c r="H12" i="4"/>
  <c r="I12" i="4" s="1"/>
  <c r="H13" i="4"/>
  <c r="I13" i="4"/>
  <c r="H14" i="4"/>
  <c r="I14" i="4" s="1"/>
  <c r="H15" i="4"/>
  <c r="A13" i="5"/>
  <c r="B13" i="5" s="1"/>
  <c r="A12" i="5"/>
  <c r="B12" i="5" s="1"/>
  <c r="A11" i="5"/>
  <c r="B11" i="5" s="1"/>
  <c r="F11" i="5" s="1"/>
  <c r="A10" i="5"/>
  <c r="B10" i="5" s="1"/>
  <c r="C10" i="5" s="1"/>
  <c r="A9" i="5"/>
  <c r="B9" i="5" s="1"/>
  <c r="C9" i="5" s="1"/>
  <c r="A8" i="5"/>
  <c r="B8" i="5" s="1"/>
  <c r="E8" i="5" s="1"/>
  <c r="A7" i="5"/>
  <c r="B7" i="5" s="1"/>
  <c r="A6" i="5"/>
  <c r="B6" i="5" s="1"/>
  <c r="A5" i="5"/>
  <c r="B5" i="5" s="1"/>
  <c r="A4" i="5"/>
  <c r="B4" i="5" s="1"/>
  <c r="A3" i="5"/>
  <c r="B3" i="5" s="1"/>
  <c r="E3" i="5" s="1"/>
  <c r="A2" i="5"/>
  <c r="B2" i="5" s="1"/>
  <c r="W4" i="6" l="1"/>
  <c r="W8" i="6"/>
  <c r="W12" i="6"/>
  <c r="W10" i="6"/>
  <c r="L10" i="7"/>
  <c r="M10" i="7" s="1"/>
  <c r="L14" i="7"/>
  <c r="M14" i="7" s="1"/>
  <c r="I4" i="7"/>
  <c r="I15" i="7"/>
  <c r="K4" i="7"/>
  <c r="M4" i="7" s="1"/>
  <c r="I7" i="7"/>
  <c r="K8" i="7"/>
  <c r="M8" i="7" s="1"/>
  <c r="I6" i="7"/>
  <c r="K7" i="7"/>
  <c r="M7" i="7" s="1"/>
  <c r="I10" i="7"/>
  <c r="K11" i="7"/>
  <c r="M11" i="7" s="1"/>
  <c r="I14" i="7"/>
  <c r="K15" i="7"/>
  <c r="M15" i="7" s="1"/>
  <c r="I11" i="7"/>
  <c r="I15" i="4"/>
  <c r="I9" i="4"/>
  <c r="F4" i="5"/>
  <c r="E4" i="5"/>
  <c r="E6" i="5"/>
  <c r="F6" i="5"/>
  <c r="F7" i="5"/>
  <c r="E7" i="5"/>
  <c r="E5" i="5"/>
  <c r="F5" i="5"/>
  <c r="E9" i="5"/>
  <c r="F8" i="5"/>
  <c r="F3" i="5"/>
  <c r="F9" i="5"/>
  <c r="F2" i="5"/>
  <c r="E2" i="5"/>
  <c r="F10" i="5"/>
  <c r="E11" i="5"/>
  <c r="D4" i="5"/>
  <c r="C4" i="5"/>
  <c r="C13" i="5"/>
  <c r="F13" i="5"/>
  <c r="D13" i="5"/>
  <c r="E13" i="5"/>
  <c r="C5" i="5"/>
  <c r="D5" i="5"/>
  <c r="C6" i="5"/>
  <c r="D6" i="5"/>
  <c r="C12" i="5"/>
  <c r="F12" i="5"/>
  <c r="E12" i="5"/>
  <c r="D12" i="5"/>
  <c r="C7" i="5"/>
  <c r="D7" i="5"/>
  <c r="C8" i="5"/>
  <c r="D8" i="5"/>
  <c r="C2" i="5"/>
  <c r="D2" i="5"/>
  <c r="D10" i="5"/>
  <c r="E10" i="5"/>
  <c r="D3" i="5"/>
  <c r="D11" i="5"/>
  <c r="C11" i="5"/>
  <c r="C3" i="5"/>
  <c r="D9" i="5"/>
</calcChain>
</file>

<file path=xl/sharedStrings.xml><?xml version="1.0" encoding="utf-8"?>
<sst xmlns="http://schemas.openxmlformats.org/spreadsheetml/2006/main" count="1810" uniqueCount="553">
  <si>
    <t>Month</t>
  </si>
  <si>
    <t>Channel</t>
  </si>
  <si>
    <t>Metric</t>
  </si>
  <si>
    <t>Email - Monthly Newsletter</t>
  </si>
  <si>
    <t># of subscribers</t>
  </si>
  <si>
    <t>Open Rate</t>
  </si>
  <si>
    <t>Click-through rate (CTR)</t>
  </si>
  <si>
    <t>List growth rate M/M, Y/Y?</t>
  </si>
  <si>
    <t>Unsubscribe</t>
  </si>
  <si>
    <t>Website</t>
  </si>
  <si>
    <t>Monthly unique visitors (Total users: the number of unique users who triggered any event)</t>
  </si>
  <si>
    <t>Pages per sessions (Pages per session: average number of pages or screens users view during a session...30 minutes of inactivity or at midnight)</t>
  </si>
  <si>
    <t>Conversion actions??</t>
  </si>
  <si>
    <t>Average time on site (Average session duration, average engagement time per active user)</t>
  </si>
  <si>
    <t>Social Media - FB</t>
  </si>
  <si>
    <t># subscribers</t>
  </si>
  <si>
    <t>Social Media - Linkedin</t>
  </si>
  <si>
    <t>Social Media - Instagram</t>
  </si>
  <si>
    <t>Social Media - Tiktok</t>
  </si>
  <si>
    <t># ----------------------------------------</t>
  </si>
  <si>
    <t xml:space="preserve">
</t>
  </si>
  <si>
    <t># Pages and screens: Month</t>
  </si>
  <si>
    <t># Account: Special Olympics Northern California</t>
  </si>
  <si>
    <t># Property: Special Olympics Northern California</t>
  </si>
  <si>
    <t># </t>
  </si>
  <si>
    <t># All Users</t>
  </si>
  <si>
    <t># Start date: 20240701</t>
  </si>
  <si>
    <t># End date: 20250228</t>
  </si>
  <si>
    <t>Total users</t>
  </si>
  <si>
    <t>Views per session</t>
  </si>
  <si>
    <t>Average session duration</t>
  </si>
  <si>
    <t>Average engagement time per active user</t>
  </si>
  <si>
    <t>Chronological Date</t>
  </si>
  <si>
    <t>sep=</t>
  </si>
  <si>
    <t>Follows</t>
  </si>
  <si>
    <t>Date</t>
  </si>
  <si>
    <t>Primary</t>
  </si>
  <si>
    <t>2024-07-01T00:00:00</t>
  </si>
  <si>
    <t>2024-07-02T00:00:00</t>
  </si>
  <si>
    <t>2024-07-03T00:00:00</t>
  </si>
  <si>
    <t>2024-07-04T00:00:00</t>
  </si>
  <si>
    <t>2024-07-05T00:00:00</t>
  </si>
  <si>
    <t>2024-07-06T00:00:00</t>
  </si>
  <si>
    <t>2024-07-07T00:00:00</t>
  </si>
  <si>
    <t>2024-07-08T00:00:00</t>
  </si>
  <si>
    <t>2024-07-09T00:00:00</t>
  </si>
  <si>
    <t>2024-07-10T00:00:00</t>
  </si>
  <si>
    <t>2024-07-11T00:00:00</t>
  </si>
  <si>
    <t>2024-07-12T00:00:00</t>
  </si>
  <si>
    <t>2024-07-13T00:00:00</t>
  </si>
  <si>
    <t>2024-07-14T00:00:00</t>
  </si>
  <si>
    <t>2024-07-15T00:00:00</t>
  </si>
  <si>
    <t>2024-07-16T00:00:00</t>
  </si>
  <si>
    <t>2024-07-17T00:00:00</t>
  </si>
  <si>
    <t>2024-07-18T00:00:00</t>
  </si>
  <si>
    <t>2024-07-19T00:00:00</t>
  </si>
  <si>
    <t>2024-07-20T00:00:00</t>
  </si>
  <si>
    <t>2024-07-21T00:00:00</t>
  </si>
  <si>
    <t>2024-07-22T00:00:00</t>
  </si>
  <si>
    <t>2024-07-23T00:00:00</t>
  </si>
  <si>
    <t>2024-07-24T00:00:00</t>
  </si>
  <si>
    <t>2024-07-25T00:00:00</t>
  </si>
  <si>
    <t>2024-07-26T00:00:00</t>
  </si>
  <si>
    <t>2024-07-27T00:00:00</t>
  </si>
  <si>
    <t>2024-07-28T00:00:00</t>
  </si>
  <si>
    <t>2024-07-29T00:00:00</t>
  </si>
  <si>
    <t>2024-07-30T00:00:00</t>
  </si>
  <si>
    <t>2024-07-31T00:00:00</t>
  </si>
  <si>
    <t>2024-08-01T00:00:00</t>
  </si>
  <si>
    <t>2024-08-02T00:00:00</t>
  </si>
  <si>
    <t>2024-08-03T00:00:00</t>
  </si>
  <si>
    <t>2024-08-04T00:00:00</t>
  </si>
  <si>
    <t>2024-08-05T00:00:00</t>
  </si>
  <si>
    <t>2024-08-06T00:00:00</t>
  </si>
  <si>
    <t>2024-08-07T00:00:00</t>
  </si>
  <si>
    <t>2024-08-08T00:00:00</t>
  </si>
  <si>
    <t>2024-08-09T00:00:00</t>
  </si>
  <si>
    <t>2024-08-10T00:00:00</t>
  </si>
  <si>
    <t>2024-08-11T00:00:00</t>
  </si>
  <si>
    <t>2024-08-12T00:00:00</t>
  </si>
  <si>
    <t>2024-08-13T00:00:00</t>
  </si>
  <si>
    <t>2024-08-14T00:00:00</t>
  </si>
  <si>
    <t>2024-08-15T00:00:00</t>
  </si>
  <si>
    <t>2024-08-16T00:00:00</t>
  </si>
  <si>
    <t>2024-08-17T00:00:00</t>
  </si>
  <si>
    <t>2024-08-18T00:00:00</t>
  </si>
  <si>
    <t>2024-08-19T00:00:00</t>
  </si>
  <si>
    <t>2024-08-20T00:00:00</t>
  </si>
  <si>
    <t>2024-08-21T00:00:00</t>
  </si>
  <si>
    <t>2024-08-22T00:00:00</t>
  </si>
  <si>
    <t>2024-08-23T00:00:00</t>
  </si>
  <si>
    <t>2024-08-24T00:00:00</t>
  </si>
  <si>
    <t>2024-08-25T00:00:00</t>
  </si>
  <si>
    <t>2024-08-26T00:00:00</t>
  </si>
  <si>
    <t>2024-08-27T00:00:00</t>
  </si>
  <si>
    <t>2024-08-28T00:00:00</t>
  </si>
  <si>
    <t>2024-08-29T00:00:00</t>
  </si>
  <si>
    <t>2024-08-30T00:00:00</t>
  </si>
  <si>
    <t>2024-08-31T00:00:00</t>
  </si>
  <si>
    <t>2024-09-01T00:00:00</t>
  </si>
  <si>
    <t>2024-09-02T00:00:00</t>
  </si>
  <si>
    <t>2024-09-03T00:00:00</t>
  </si>
  <si>
    <t>2024-09-04T00:00:00</t>
  </si>
  <si>
    <t>2024-09-05T00:00:00</t>
  </si>
  <si>
    <t>2024-09-06T00:00:00</t>
  </si>
  <si>
    <t>2024-09-07T00:00:00</t>
  </si>
  <si>
    <t>2024-09-08T00:00:00</t>
  </si>
  <si>
    <t>2024-09-09T00:00:00</t>
  </si>
  <si>
    <t>2024-09-10T00:00:00</t>
  </si>
  <si>
    <t>2024-09-11T00:00:00</t>
  </si>
  <si>
    <t>2024-09-12T00:00:00</t>
  </si>
  <si>
    <t>2024-09-13T00:00:00</t>
  </si>
  <si>
    <t>2024-09-14T00:00:00</t>
  </si>
  <si>
    <t>2024-09-15T00:00:00</t>
  </si>
  <si>
    <t>2024-09-16T00:00:00</t>
  </si>
  <si>
    <t>2024-09-17T00:00:00</t>
  </si>
  <si>
    <t>2024-09-18T00:00:00</t>
  </si>
  <si>
    <t>2024-09-19T00:00:00</t>
  </si>
  <si>
    <t>2024-09-20T00:00:00</t>
  </si>
  <si>
    <t>2024-09-21T00:00:00</t>
  </si>
  <si>
    <t>2024-09-22T00:00:00</t>
  </si>
  <si>
    <t>2024-09-23T00:00:00</t>
  </si>
  <si>
    <t>2024-09-24T00:00:00</t>
  </si>
  <si>
    <t>2024-09-25T00:00:00</t>
  </si>
  <si>
    <t>2024-09-26T00:00:00</t>
  </si>
  <si>
    <t>2024-09-27T00:00:00</t>
  </si>
  <si>
    <t>2024-09-28T00:00:00</t>
  </si>
  <si>
    <t>2024-09-29T00:00:00</t>
  </si>
  <si>
    <t>2024-09-30T00:00:00</t>
  </si>
  <si>
    <t>2024-10-01T00:00:00</t>
  </si>
  <si>
    <t>2024-10-02T00:00:00</t>
  </si>
  <si>
    <t>2024-10-03T00:00:00</t>
  </si>
  <si>
    <t>2024-10-04T00:00:00</t>
  </si>
  <si>
    <t>2024-10-05T00:00:00</t>
  </si>
  <si>
    <t>2024-10-06T00:00:00</t>
  </si>
  <si>
    <t>2024-10-07T00:00:00</t>
  </si>
  <si>
    <t>2024-10-08T00:00:00</t>
  </si>
  <si>
    <t>2024-10-09T00:00:00</t>
  </si>
  <si>
    <t>2024-10-10T00:00:00</t>
  </si>
  <si>
    <t>2024-10-11T00:00:00</t>
  </si>
  <si>
    <t>2024-10-12T00:00:00</t>
  </si>
  <si>
    <t>2024-10-13T00:00:00</t>
  </si>
  <si>
    <t>2024-10-14T00:00:00</t>
  </si>
  <si>
    <t>2024-10-15T00:00:00</t>
  </si>
  <si>
    <t>2024-10-16T00:00:00</t>
  </si>
  <si>
    <t>2024-10-17T00:00:00</t>
  </si>
  <si>
    <t>2024-10-18T00:00:00</t>
  </si>
  <si>
    <t>2024-10-19T00:00:00</t>
  </si>
  <si>
    <t>2024-10-20T00:00:00</t>
  </si>
  <si>
    <t>2024-10-21T00:00:00</t>
  </si>
  <si>
    <t>2024-10-22T00:00:00</t>
  </si>
  <si>
    <t>2024-10-23T00:00:00</t>
  </si>
  <si>
    <t>2024-10-24T00:00:00</t>
  </si>
  <si>
    <t>2024-10-25T00:00:00</t>
  </si>
  <si>
    <t>2024-10-26T00:00:00</t>
  </si>
  <si>
    <t>2024-10-27T00:00:00</t>
  </si>
  <si>
    <t>2024-10-28T00:00:00</t>
  </si>
  <si>
    <t>2024-10-29T00:00:00</t>
  </si>
  <si>
    <t>2024-10-30T00:00:00</t>
  </si>
  <si>
    <t>2024-10-31T00:00:00</t>
  </si>
  <si>
    <t>2024-11-01T00:00:00</t>
  </si>
  <si>
    <t>2024-11-02T00:00:00</t>
  </si>
  <si>
    <t>2024-11-03T00:00:00</t>
  </si>
  <si>
    <t>2024-11-04T00:00:00</t>
  </si>
  <si>
    <t>2024-11-05T00:00:00</t>
  </si>
  <si>
    <t>2024-11-06T00:00:00</t>
  </si>
  <si>
    <t>2024-11-07T00:00:00</t>
  </si>
  <si>
    <t>2024-11-08T00:00:00</t>
  </si>
  <si>
    <t>2024-11-09T00:00:00</t>
  </si>
  <si>
    <t>2024-11-10T00:00:00</t>
  </si>
  <si>
    <t>2024-11-11T00:00:00</t>
  </si>
  <si>
    <t>2024-11-12T00:00:00</t>
  </si>
  <si>
    <t>2024-11-13T00:00:00</t>
  </si>
  <si>
    <t>2024-11-14T00:00:00</t>
  </si>
  <si>
    <t>2024-11-15T00:00:00</t>
  </si>
  <si>
    <t>2024-11-16T00:00:00</t>
  </si>
  <si>
    <t>2024-11-17T00:00:00</t>
  </si>
  <si>
    <t>2024-11-18T00:00:00</t>
  </si>
  <si>
    <t>2024-11-19T00:00:00</t>
  </si>
  <si>
    <t>2024-11-20T00:00:00</t>
  </si>
  <si>
    <t>2024-11-21T00:00:00</t>
  </si>
  <si>
    <t>2024-11-22T00:00:00</t>
  </si>
  <si>
    <t>2024-11-23T00:00:00</t>
  </si>
  <si>
    <t>2024-11-24T00:00:00</t>
  </si>
  <si>
    <t>2024-11-25T00:00:00</t>
  </si>
  <si>
    <t>2024-11-26T00:00:00</t>
  </si>
  <si>
    <t>2024-11-27T00:00:00</t>
  </si>
  <si>
    <t>2024-11-28T00:00:00</t>
  </si>
  <si>
    <t>2024-11-29T00:00:00</t>
  </si>
  <si>
    <t>2024-11-30T00:00:00</t>
  </si>
  <si>
    <t>2024-12-01T00:00:00</t>
  </si>
  <si>
    <t>2024-12-02T00:00:00</t>
  </si>
  <si>
    <t>2024-12-03T00:00:00</t>
  </si>
  <si>
    <t>2024-12-04T00:00:00</t>
  </si>
  <si>
    <t>2024-12-05T00:00:00</t>
  </si>
  <si>
    <t>2024-12-06T00:00:00</t>
  </si>
  <si>
    <t>2024-12-07T00:00:00</t>
  </si>
  <si>
    <t>2024-12-08T00:00:00</t>
  </si>
  <si>
    <t>2024-12-09T00:00:00</t>
  </si>
  <si>
    <t>2024-12-10T00:00:00</t>
  </si>
  <si>
    <t>2024-12-11T00:00:00</t>
  </si>
  <si>
    <t>2024-12-12T00:00:00</t>
  </si>
  <si>
    <t>2024-12-13T00:00:00</t>
  </si>
  <si>
    <t>2024-12-14T00:00:00</t>
  </si>
  <si>
    <t>2024-12-15T00:00:00</t>
  </si>
  <si>
    <t>2024-12-16T00:00:00</t>
  </si>
  <si>
    <t>2024-12-17T00:00:00</t>
  </si>
  <si>
    <t>2024-12-18T00:00:00</t>
  </si>
  <si>
    <t>2024-12-19T00:00:00</t>
  </si>
  <si>
    <t>2024-12-20T00:00:00</t>
  </si>
  <si>
    <t>2024-12-21T00:00:00</t>
  </si>
  <si>
    <t>2024-12-22T00:00:00</t>
  </si>
  <si>
    <t>2024-12-23T00:00:00</t>
  </si>
  <si>
    <t>2024-12-24T00:00:00</t>
  </si>
  <si>
    <t>2024-12-25T00:00:00</t>
  </si>
  <si>
    <t>2024-12-26T00:00:00</t>
  </si>
  <si>
    <t>2024-12-27T00:00:00</t>
  </si>
  <si>
    <t>2024-12-28T00:00:00</t>
  </si>
  <si>
    <t>2024-12-29T00:00:00</t>
  </si>
  <si>
    <t>2024-12-30T00:00:00</t>
  </si>
  <si>
    <t>2024-12-31T00:00:00</t>
  </si>
  <si>
    <t>2025-01-01T00:00:00</t>
  </si>
  <si>
    <t>2025-01-02T00:00:00</t>
  </si>
  <si>
    <t>2025-01-03T00:00:00</t>
  </si>
  <si>
    <t>2025-01-04T00:00:00</t>
  </si>
  <si>
    <t>2025-01-05T00:00:00</t>
  </si>
  <si>
    <t>2025-01-06T00:00:00</t>
  </si>
  <si>
    <t>2025-01-07T00:00:00</t>
  </si>
  <si>
    <t>2025-01-08T00:00:00</t>
  </si>
  <si>
    <t>2025-01-09T00:00:00</t>
  </si>
  <si>
    <t>2025-01-10T00:00:00</t>
  </si>
  <si>
    <t>2025-01-11T00:00:00</t>
  </si>
  <si>
    <t>2025-01-12T00:00:00</t>
  </si>
  <si>
    <t>2025-01-13T00:00:00</t>
  </si>
  <si>
    <t>2025-01-14T00:00:00</t>
  </si>
  <si>
    <t>2025-01-15T00:00:00</t>
  </si>
  <si>
    <t>2025-01-16T00:00:00</t>
  </si>
  <si>
    <t>2025-01-17T00:00:00</t>
  </si>
  <si>
    <t>2025-01-18T00:00:00</t>
  </si>
  <si>
    <t>2025-01-19T00:00:00</t>
  </si>
  <si>
    <t>2025-01-20T00:00:00</t>
  </si>
  <si>
    <t>2025-01-21T00:00:00</t>
  </si>
  <si>
    <t>2025-01-22T00:00:00</t>
  </si>
  <si>
    <t>2025-01-23T00:00:00</t>
  </si>
  <si>
    <t>2025-01-24T00:00:00</t>
  </si>
  <si>
    <t>2025-01-25T00:00:00</t>
  </si>
  <si>
    <t>2025-01-26T00:00:00</t>
  </si>
  <si>
    <t>2025-01-27T00:00:00</t>
  </si>
  <si>
    <t>2025-01-28T00:00:00</t>
  </si>
  <si>
    <t>2025-01-29T00:00:00</t>
  </si>
  <si>
    <t>2025-01-30T00:00:00</t>
  </si>
  <si>
    <t>2025-01-31T00:00:00</t>
  </si>
  <si>
    <t>2025-02-01T00:00:00</t>
  </si>
  <si>
    <t>2025-02-02T00:00:00</t>
  </si>
  <si>
    <t>2025-02-03T00:00:00</t>
  </si>
  <si>
    <t>2025-02-04T00:00:00</t>
  </si>
  <si>
    <t>2025-02-05T00:00:00</t>
  </si>
  <si>
    <t>2025-02-06T00:00:00</t>
  </si>
  <si>
    <t>2025-02-07T00:00:00</t>
  </si>
  <si>
    <t>2025-02-08T00:00:00</t>
  </si>
  <si>
    <t>2025-02-09T00:00:00</t>
  </si>
  <si>
    <t>2025-02-10T00:00:00</t>
  </si>
  <si>
    <t>2025-02-11T00:00:00</t>
  </si>
  <si>
    <t>2025-02-12T00:00:00</t>
  </si>
  <si>
    <t>2025-02-13T00:00:00</t>
  </si>
  <si>
    <t>2025-02-14T00:00:00</t>
  </si>
  <si>
    <t>2025-02-15T00:00:00</t>
  </si>
  <si>
    <t>2025-02-16T00:00:00</t>
  </si>
  <si>
    <t>2025-02-17T00:00:00</t>
  </si>
  <si>
    <t>2025-02-18T00:00:00</t>
  </si>
  <si>
    <t>2025-02-19T00:00:00</t>
  </si>
  <si>
    <t>2025-02-20T00:00:00</t>
  </si>
  <si>
    <t>2025-02-21T00:00:00</t>
  </si>
  <si>
    <t>2025-02-22T00:00:00</t>
  </si>
  <si>
    <t>2025-02-23T00:00:00</t>
  </si>
  <si>
    <t>2025-02-24T00:00:00</t>
  </si>
  <si>
    <t>2025-02-25T00:00:00</t>
  </si>
  <si>
    <t>2025-02-26T00:00:00</t>
  </si>
  <si>
    <t>2025-02-27T00:00:00</t>
  </si>
  <si>
    <t>2025-02-28T00:00:00</t>
  </si>
  <si>
    <t>Content interactions</t>
  </si>
  <si>
    <t>Instagram reach</t>
  </si>
  <si>
    <t>Facebook reach</t>
  </si>
  <si>
    <t>Instagram follows</t>
  </si>
  <si>
    <t>Aggregated engagement metrics for your organic and sponsored posts over time. Date indicates when your posts were viewed by LinkedIn members. Data is delayed by up to 2 days. All dates and times are in UTC.</t>
  </si>
  <si>
    <t>Impressions (organic)</t>
  </si>
  <si>
    <t>Impressions (sponsored)</t>
  </si>
  <si>
    <t>Impressions (total)</t>
  </si>
  <si>
    <t>Unique impressions (organic)</t>
  </si>
  <si>
    <t>Clicks (organic)</t>
  </si>
  <si>
    <t>Clicks (sponsored)</t>
  </si>
  <si>
    <t>Clicks (total)</t>
  </si>
  <si>
    <t>Reactions (organic)</t>
  </si>
  <si>
    <t>Reactions (sponsored)</t>
  </si>
  <si>
    <t>Reactions (total)</t>
  </si>
  <si>
    <t>Comments (organic)</t>
  </si>
  <si>
    <t>Comments (sponsored)</t>
  </si>
  <si>
    <t>Comments (total)</t>
  </si>
  <si>
    <t>Reposts (organic)</t>
  </si>
  <si>
    <t>Reposts (sponsored)</t>
  </si>
  <si>
    <t>Reposts (total)</t>
  </si>
  <si>
    <t>Engagement rate (organic)</t>
  </si>
  <si>
    <t>Engagement rate (sponsored)</t>
  </si>
  <si>
    <t>Engagement rate (total)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</si>
  <si>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</si>
  <si>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</si>
  <si>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</si>
  <si>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</si>
  <si>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</si>
  <si>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</si>
  <si>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</si>
  <si>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</si>
  <si>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</si>
  <si>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</si>
  <si>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</si>
  <si>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</si>
  <si>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</si>
  <si>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</si>
  <si>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</si>
  <si>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</si>
  <si>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</si>
  <si>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</si>
  <si>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</si>
  <si>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</si>
  <si>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</si>
  <si>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</si>
  <si>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</si>
  <si>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</si>
  <si>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</si>
  <si>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</si>
  <si>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</si>
  <si>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</si>
  <si>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</si>
  <si>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</si>
  <si>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</si>
  <si>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</si>
  <si>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</si>
  <si>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</si>
  <si>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</si>
  <si>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</si>
  <si>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</si>
  <si>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</si>
  <si>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</si>
  <si>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</si>
  <si>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</si>
  <si>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</si>
  <si>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</si>
  <si>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</si>
  <si>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</si>
  <si>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</si>
  <si>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</si>
  <si>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</si>
  <si>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</si>
  <si>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</si>
  <si>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</si>
  <si>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</si>
  <si>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</si>
  <si>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</si>
  <si>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</si>
  <si>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</si>
  <si>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</si>
  <si>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</si>
  <si>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</si>
  <si>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</si>
  <si>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</si>
  <si>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</si>
  <si>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</si>
  <si>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</si>
  <si>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</si>
  <si>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</si>
  <si>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</si>
  <si>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</si>
  <si>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</si>
  <si>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</si>
  <si>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</si>
  <si>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</si>
  <si>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</si>
  <si>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</si>
  <si>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</si>
  <si>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</si>
  <si>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</si>
  <si>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</si>
  <si>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</si>
  <si>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</si>
  <si>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</si>
  <si>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</si>
  <si>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</si>
  <si>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</si>
  <si>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</si>
  <si>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</si>
  <si>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</si>
  <si>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</si>
  <si>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</si>
  <si>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</si>
  <si>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</si>
  <si>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</si>
  <si>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</si>
  <si>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</si>
  <si>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</si>
  <si>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</si>
  <si>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</si>
  <si>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</si>
  <si>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</si>
  <si>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</si>
  <si>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</si>
  <si>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</si>
  <si>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</si>
  <si>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</si>
  <si>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</si>
  <si>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</si>
  <si>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</si>
  <si>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</si>
  <si>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</si>
  <si>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</si>
  <si>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</si>
  <si>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</si>
  <si>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</si>
  <si>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</si>
  <si>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</si>
  <si>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</si>
  <si>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</si>
  <si>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</si>
  <si>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</si>
  <si>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</si>
  <si>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</si>
  <si>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</si>
  <si>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</si>
  <si>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</si>
  <si>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</si>
  <si>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</si>
  <si>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</si>
  <si>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</si>
  <si>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</si>
  <si>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</si>
  <si>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</si>
  <si>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</si>
  <si>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</si>
  <si>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</si>
  <si>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</si>
  <si>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</si>
  <si>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</si>
  <si>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</si>
  <si>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</si>
  <si>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</si>
  <si>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</si>
  <si>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</si>
  <si>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</si>
  <si>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</si>
  <si>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</si>
  <si>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</si>
  <si>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</si>
  <si>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</si>
  <si>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</si>
  <si>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</si>
  <si>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</si>
  <si>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</si>
  <si>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</si>
  <si>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</si>
  <si>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</si>
  <si>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</si>
  <si>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</si>
  <si>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</si>
  <si>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</si>
  <si>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</si>
  <si>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</si>
  <si>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</si>
  <si>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</si>
  <si>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</si>
  <si>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</si>
  <si>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</si>
  <si>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</si>
  <si>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</si>
  <si>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</si>
  <si>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</si>
  <si>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</si>
  <si>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</si>
  <si>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</si>
  <si>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</si>
  <si>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</si>
  <si>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</si>
  <si>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</si>
  <si>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</si>
  <si>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</si>
  <si>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</si>
  <si>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</si>
  <si>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</si>
  <si>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</si>
  <si>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</si>
  <si>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</si>
  <si>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</si>
  <si>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</si>
  <si>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</si>
  <si>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</si>
  <si>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</si>
  <si>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</si>
  <si>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</si>
  <si>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</si>
  <si>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</si>
  <si>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</si>
  <si>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</si>
  <si>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</si>
  <si>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</si>
  <si>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</si>
  <si>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</si>
  <si>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</si>
  <si>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</si>
  <si>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</si>
  <si>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</si>
  <si>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</si>
  <si>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</si>
  <si>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</si>
  <si>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</si>
  <si>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</si>
  <si>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</si>
  <si>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</si>
  <si>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</si>
  <si>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</si>
  <si>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</si>
  <si>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</si>
  <si>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</si>
  <si>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</si>
  <si>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</si>
  <si>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</si>
  <si>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</si>
  <si>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</si>
  <si>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</si>
  <si>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</si>
  <si>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</si>
  <si>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</si>
  <si>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</si>
  <si>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</si>
  <si>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</si>
  <si>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</si>
  <si>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</si>
  <si>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</si>
  <si>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</si>
  <si>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</si>
  <si>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</si>
  <si>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</si>
  <si>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</si>
  <si>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</si>
  <si>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</si>
  <si>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</si>
  <si>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</si>
  <si>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</si>
  <si>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</si>
  <si>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</si>
  <si>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Interactions</t>
  </si>
  <si>
    <t>Reach</t>
  </si>
  <si>
    <t>Engagement Rate</t>
  </si>
  <si>
    <t>Period start date:</t>
  </si>
  <si>
    <t>Period end date:</t>
  </si>
  <si>
    <t>needs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</si>
</sst>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Helvetica Neue"/>
      <family val="2"/>
    </font>
    <font>
      <sz val="9"/>
      <color theme="1"/>
      <name val="Helvetica"/>
      <family val="2"/>
    </font>
    <font>
      <sz val="8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17" fontId="0" fillId="4" borderId="0" xfId="0" applyNumberFormat="1" applyFill="1"/>
    <xf numFmtId="164" fontId="0" fillId="0" borderId="0" xfId="0" applyNumberFormat="1"/>
    <xf numFmtId="1" fontId="1" fillId="3" borderId="1" xfId="0" applyNumberFormat="1" applyFont="1" applyFill="1" applyBorder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5" customWidth="1"/>
    <col min="2" max="2" width="32.83203125" customWidth="1"/>
  </cols>
  <sheetData>
    <row r="1" spans="1:11" x14ac:dyDescent="0.2">
      <c r="C1" t="s">
        <v>0</v>
      </c>
      <c r="D1" s="1">
        <v>45474</v>
      </c>
      <c r="E1" s="1">
        <v>45505</v>
      </c>
      <c r="F1" s="1">
        <v>45536</v>
      </c>
      <c r="G1" s="1">
        <v>45566</v>
      </c>
      <c r="H1" s="1">
        <v>45597</v>
      </c>
      <c r="I1" s="1">
        <v>45627</v>
      </c>
      <c r="J1" s="1">
        <v>45658</v>
      </c>
      <c r="K1" s="1">
        <v>45689</v>
      </c>
    </row>
    <row r="2" spans="1:11" x14ac:dyDescent="0.2">
      <c r="A2" t="s">
        <v>1</v>
      </c>
      <c r="B2" t="s">
        <v>2</v>
      </c>
    </row>
    <row r="3" spans="1:11" x14ac:dyDescent="0.2">
      <c r="A3" t="s">
        <v>3</v>
      </c>
      <c r="B3" t="s">
        <v>4</v>
      </c>
    </row>
    <row r="4" spans="1:11" x14ac:dyDescent="0.2">
      <c r="A4" t="s">
        <v>3</v>
      </c>
      <c r="B4" t="s">
        <v>5</v>
      </c>
    </row>
    <row r="5" spans="1:11" x14ac:dyDescent="0.2">
      <c r="A5" t="s">
        <v>3</v>
      </c>
      <c r="B5" t="s">
        <v>6</v>
      </c>
    </row>
    <row r="6" spans="1:11" x14ac:dyDescent="0.2">
      <c r="A6" t="s">
        <v>3</v>
      </c>
      <c r="B6" t="s">
        <v>7</v>
      </c>
    </row>
    <row r="7" spans="1:11" x14ac:dyDescent="0.2">
      <c r="A7" t="s">
        <v>3</v>
      </c>
      <c r="B7" t="s">
        <v>8</v>
      </c>
    </row>
    <row r="8" spans="1:11" x14ac:dyDescent="0.2">
      <c r="A8" t="s">
        <v>9</v>
      </c>
      <c r="B8" t="s">
        <v>10</v>
      </c>
    </row>
    <row r="9" spans="1:11" x14ac:dyDescent="0.2">
      <c r="A9" t="s">
        <v>9</v>
      </c>
      <c r="B9" t="s">
        <v>11</v>
      </c>
    </row>
    <row r="10" spans="1:11" x14ac:dyDescent="0.2">
      <c r="A10" t="s">
        <v>9</v>
      </c>
      <c r="B10" t="s">
        <v>12</v>
      </c>
    </row>
    <row r="11" spans="1:11" x14ac:dyDescent="0.2">
      <c r="A11" t="s">
        <v>9</v>
      </c>
      <c r="B11" t="s">
        <v>13</v>
      </c>
    </row>
    <row r="12" spans="1:11" x14ac:dyDescent="0.2">
      <c r="A12" t="s">
        <v>14</v>
      </c>
      <c r="B12" t="s">
        <v>15</v>
      </c>
    </row>
    <row r="13" spans="1:11" x14ac:dyDescent="0.2">
      <c r="A13" t="s">
        <v>16</v>
      </c>
    </row>
    <row r="14" spans="1:11" x14ac:dyDescent="0.2">
      <c r="A14" t="s">
        <v>17</v>
      </c>
    </row>
    <row r="15" spans="1:11" x14ac:dyDescent="0.2">
      <c r="A1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FB7C-C5A4-2B48-A03F-0CA140056F0D}">
  <sheetPr>
    <tabColor theme="7" tint="0.79998168889431442"/>
  </sheetPr>
  <dimension ref="A1:A4"/>
  <sheetViews>
    <sheetView workbookViewId="0">
      <selection activeCell="A4" sqref="A4"/>
    </sheetView>
  </sheetViews>
  <sheetFormatPr baseColWidth="10" defaultRowHeight="15" x14ac:dyDescent="0.2"/>
  <cols>
    <col min="1" max="1" width="15" customWidth="1"/>
  </cols>
  <sheetData>
    <row r="1" spans="1:1" x14ac:dyDescent="0.2">
      <c r="A1" t="s">
        <v>550</v>
      </c>
    </row>
    <row r="2" spans="1:1" x14ac:dyDescent="0.2">
      <c r="A2" s="7">
        <v>45474</v>
      </c>
    </row>
    <row r="3" spans="1:1" x14ac:dyDescent="0.2">
      <c r="A3" t="s">
        <v>551</v>
      </c>
    </row>
    <row r="4" spans="1:1" x14ac:dyDescent="0.2">
      <c r="A4" s="7">
        <v>45689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B1BA9-EB66-479C-BEB6-DBC57715B261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A49E-2F51-4B9A-9FD4-F35A78C707CE}">
  <sheetPr>
    <tabColor theme="5"/>
  </sheetPr>
  <dimension ref="A1:E1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36.6640625" customWidth="1"/>
    <col min="3" max="3" width="14.1640625" customWidth="1"/>
    <col min="4" max="4" width="18.6640625" customWidth="1"/>
    <col min="5" max="5" width="32" customWidth="1"/>
  </cols>
  <sheetData>
    <row r="1" spans="1:5" ht="27" x14ac:dyDescent="0.2">
      <c r="A1" s="2" t="s">
        <v>19</v>
      </c>
      <c r="B1" s="3" t="s">
        <v>20</v>
      </c>
      <c r="C1" s="3" t="s">
        <v>20</v>
      </c>
      <c r="D1" s="3" t="s">
        <v>20</v>
      </c>
      <c r="E1" s="3" t="s">
        <v>20</v>
      </c>
    </row>
    <row r="2" spans="1:5" ht="27" x14ac:dyDescent="0.2">
      <c r="A2" s="4" t="s">
        <v>21</v>
      </c>
      <c r="B2" s="5" t="s">
        <v>20</v>
      </c>
      <c r="C2" s="5" t="s">
        <v>20</v>
      </c>
      <c r="D2" s="5" t="s">
        <v>20</v>
      </c>
      <c r="E2" s="5" t="s">
        <v>20</v>
      </c>
    </row>
    <row r="3" spans="1:5" ht="27" x14ac:dyDescent="0.2">
      <c r="A3" s="4" t="s">
        <v>22</v>
      </c>
      <c r="B3" s="5" t="s">
        <v>20</v>
      </c>
      <c r="C3" s="5" t="s">
        <v>20</v>
      </c>
      <c r="D3" s="5" t="s">
        <v>20</v>
      </c>
      <c r="E3" s="5" t="s">
        <v>20</v>
      </c>
    </row>
    <row r="4" spans="1:5" ht="27" x14ac:dyDescent="0.2">
      <c r="A4" s="4" t="s">
        <v>23</v>
      </c>
      <c r="B4" s="5" t="s">
        <v>20</v>
      </c>
      <c r="C4" s="5" t="s">
        <v>20</v>
      </c>
      <c r="D4" s="5" t="s">
        <v>20</v>
      </c>
      <c r="E4" s="5" t="s">
        <v>20</v>
      </c>
    </row>
    <row r="5" spans="1:5" ht="27" x14ac:dyDescent="0.2">
      <c r="A5" s="4" t="s">
        <v>19</v>
      </c>
      <c r="B5" s="5" t="s">
        <v>20</v>
      </c>
      <c r="C5" s="5" t="s">
        <v>20</v>
      </c>
      <c r="D5" s="5" t="s">
        <v>20</v>
      </c>
      <c r="E5" s="5" t="s">
        <v>20</v>
      </c>
    </row>
    <row r="6" spans="1:5" ht="27" x14ac:dyDescent="0.2">
      <c r="A6" s="4" t="s">
        <v>24</v>
      </c>
      <c r="B6" s="5" t="s">
        <v>20</v>
      </c>
      <c r="C6" s="5" t="s">
        <v>20</v>
      </c>
      <c r="D6" s="5" t="s">
        <v>20</v>
      </c>
      <c r="E6" s="5" t="s">
        <v>20</v>
      </c>
    </row>
    <row r="7" spans="1:5" ht="27" x14ac:dyDescent="0.2">
      <c r="A7" s="4" t="s">
        <v>25</v>
      </c>
      <c r="B7" s="5" t="s">
        <v>20</v>
      </c>
      <c r="C7" s="5" t="s">
        <v>20</v>
      </c>
      <c r="D7" s="5" t="s">
        <v>20</v>
      </c>
      <c r="E7" s="5" t="s">
        <v>20</v>
      </c>
    </row>
    <row r="8" spans="1:5" ht="27" x14ac:dyDescent="0.2">
      <c r="A8" s="4" t="s">
        <v>26</v>
      </c>
      <c r="B8" s="5" t="s">
        <v>20</v>
      </c>
      <c r="C8" s="5" t="s">
        <v>20</v>
      </c>
      <c r="D8" s="5" t="s">
        <v>20</v>
      </c>
      <c r="E8" s="5" t="s">
        <v>20</v>
      </c>
    </row>
    <row r="9" spans="1:5" ht="27" x14ac:dyDescent="0.2">
      <c r="A9" s="4" t="s">
        <v>27</v>
      </c>
      <c r="B9" s="5" t="s">
        <v>20</v>
      </c>
      <c r="C9" s="5" t="s">
        <v>20</v>
      </c>
      <c r="D9" s="5" t="s">
        <v>20</v>
      </c>
      <c r="E9" s="5" t="s">
        <v>20</v>
      </c>
    </row>
    <row r="10" spans="1:5" x14ac:dyDescent="0.2">
      <c r="A10" s="4" t="s">
        <v>0</v>
      </c>
      <c r="B10" s="6" t="s">
        <v>28</v>
      </c>
      <c r="C10" s="6" t="s">
        <v>29</v>
      </c>
      <c r="D10" s="6" t="s">
        <v>30</v>
      </c>
      <c r="E10" s="6" t="s">
        <v>31</v>
      </c>
    </row>
    <row r="11" spans="1:5" x14ac:dyDescent="0.2">
      <c r="A11" s="9">
        <v>2</v>
      </c>
      <c r="B11" s="6">
        <v>21129</v>
      </c>
      <c r="C11" s="6">
        <v>2.5480522298983601</v>
      </c>
      <c r="D11" s="6">
        <v>1993.7368878971699</v>
      </c>
      <c r="E11" s="6">
        <v>111.11977995694799</v>
      </c>
    </row>
    <row r="12" spans="1:5" x14ac:dyDescent="0.2">
      <c r="A12" s="9">
        <v>9</v>
      </c>
      <c r="B12" s="6">
        <v>12881</v>
      </c>
      <c r="C12" s="6">
        <v>2.8318820502671702</v>
      </c>
      <c r="D12" s="6">
        <v>244.52066520003001</v>
      </c>
      <c r="E12" s="6">
        <v>119.03383429066</v>
      </c>
    </row>
    <row r="13" spans="1:5" x14ac:dyDescent="0.2">
      <c r="A13" s="9">
        <v>8</v>
      </c>
      <c r="B13" s="6">
        <v>12475</v>
      </c>
      <c r="C13" s="6">
        <v>2.4105063356076499</v>
      </c>
      <c r="D13" s="6">
        <v>212.07731552808701</v>
      </c>
      <c r="E13" s="6">
        <v>81.530008933647395</v>
      </c>
    </row>
    <row r="14" spans="1:5" x14ac:dyDescent="0.2">
      <c r="A14" s="9">
        <v>1</v>
      </c>
      <c r="B14" s="6">
        <v>12030</v>
      </c>
      <c r="C14" s="6">
        <v>2.8111559139784901</v>
      </c>
      <c r="D14" s="6">
        <v>2158.0683860100198</v>
      </c>
      <c r="E14" s="6">
        <v>131.05486011929801</v>
      </c>
    </row>
    <row r="15" spans="1:5" x14ac:dyDescent="0.2">
      <c r="A15" s="9">
        <v>10</v>
      </c>
      <c r="B15" s="6">
        <v>11565</v>
      </c>
      <c r="C15" s="6">
        <v>2.5493981508402599</v>
      </c>
      <c r="D15" s="6">
        <v>1076.3638746604099</v>
      </c>
      <c r="E15" s="6">
        <v>110.470437924046</v>
      </c>
    </row>
    <row r="16" spans="1:5" x14ac:dyDescent="0.2">
      <c r="A16" s="9">
        <v>11</v>
      </c>
      <c r="B16" s="6">
        <v>11154</v>
      </c>
      <c r="C16" s="6">
        <v>2.4825179609989698</v>
      </c>
      <c r="D16" s="6">
        <v>1631.1526919375999</v>
      </c>
      <c r="E16" s="6">
        <v>104.393019038985</v>
      </c>
    </row>
    <row r="17" spans="1:5" x14ac:dyDescent="0.2">
      <c r="A17" s="9">
        <v>7</v>
      </c>
      <c r="B17" s="6">
        <v>10386</v>
      </c>
      <c r="C17" s="6">
        <v>2.6955699792047398</v>
      </c>
      <c r="D17" s="6">
        <v>208.146926034974</v>
      </c>
      <c r="E17" s="6">
        <v>82.636704119850194</v>
      </c>
    </row>
    <row r="18" spans="1:5" x14ac:dyDescent="0.2">
      <c r="A18" s="9">
        <v>12</v>
      </c>
      <c r="B18" s="6">
        <v>8647</v>
      </c>
      <c r="C18" s="6">
        <v>2.7105995916094301</v>
      </c>
      <c r="D18" s="6">
        <v>1769.5037025572699</v>
      </c>
      <c r="E18" s="6">
        <v>104.551020408163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0654-2F20-46EA-AC41-A2678B2482C7}">
  <dimension ref="A1:F1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1.33203125" customWidth="1"/>
    <col min="2" max="2" width="9.5" customWidth="1"/>
    <col min="3" max="3" width="17.33203125" customWidth="1"/>
    <col min="4" max="4" width="10.5" bestFit="1" customWidth="1"/>
    <col min="5" max="5" width="11.33203125" customWidth="1"/>
    <col min="6" max="6" width="19.1640625" customWidth="1"/>
    <col min="7" max="7" width="29.6640625" customWidth="1"/>
    <col min="8" max="8" width="32.33203125" customWidth="1"/>
  </cols>
  <sheetData>
    <row r="1" spans="1:6" x14ac:dyDescent="0.2">
      <c r="A1" t="s">
        <v>32</v>
      </c>
      <c r="B1" t="s">
        <v>0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2">
      <c r="A2" s="8" t="str">
        <f>TEXT(EDATE(start_end!$A$2,0), "yyyy-m")</f>
        <v>2024-7</v>
      </c>
      <c r="B2" s="10">
        <f>VALUE(_xlfn.TEXTAFTER($A2,"-"))</f>
        <v>7</v>
      </c>
      <c r="C2">
        <f>_xlfn.XLOOKUP($B2,Website!$A$11:$A$22,Website!$B$11:$B$22)</f>
        <v>10386</v>
      </c>
      <c r="D2">
        <f>_xlfn.XLOOKUP($B2,Website!$A$11:$A$22,Website!$C$11:$C$22)</f>
        <v>2.6955699792047398</v>
      </c>
      <c r="E2">
        <f>_xlfn.XLOOKUP($B2,Website!$A$11:$A$22,Website!$D$11:$D$22)/60</f>
        <v>3.4691154339162336</v>
      </c>
      <c r="F2">
        <f>_xlfn.XLOOKUP($B2,Website!$A$11:$A$22,Website!$E$11:$E$22)/60</f>
        <v>1.3772784019975033</v>
      </c>
    </row>
    <row r="3" spans="1:6" x14ac:dyDescent="0.2">
      <c r="A3" s="8" t="str">
        <f>TEXT(EDATE(start_end!$A$2,1), "yyyy-m")</f>
        <v>2024-8</v>
      </c>
      <c r="B3" s="10">
        <f t="shared" ref="B3:B12" si="0">VALUE(_xlfn.TEXTAFTER($A3,"-"))</f>
        <v>8</v>
      </c>
      <c r="C3">
        <f>_xlfn.XLOOKUP($B3,Website!$A$11:$A$22,Website!$B$11:$B$22)</f>
        <v>12475</v>
      </c>
      <c r="D3">
        <f>_xlfn.XLOOKUP($B3,Website!$A$11:$A$22,Website!$C$11:$C$22)</f>
        <v>2.4105063356076499</v>
      </c>
      <c r="E3">
        <f>_xlfn.XLOOKUP($B3,Website!$A$11:$A$22,Website!$D$11:$D$22)/60</f>
        <v>3.5346219254681168</v>
      </c>
      <c r="F3">
        <f>_xlfn.XLOOKUP($B3,Website!$A$11:$A$22,Website!$E$11:$E$22)/60</f>
        <v>1.3588334822274566</v>
      </c>
    </row>
    <row r="4" spans="1:6" x14ac:dyDescent="0.2">
      <c r="A4" s="8" t="str">
        <f>TEXT(EDATE(start_end!$A$2,2), "yyyy-m")</f>
        <v>2024-9</v>
      </c>
      <c r="B4" s="10">
        <f t="shared" si="0"/>
        <v>9</v>
      </c>
      <c r="C4">
        <f>_xlfn.XLOOKUP($B4,Website!$A$11:$A$22,Website!$B$11:$B$22)</f>
        <v>12881</v>
      </c>
      <c r="D4">
        <f>_xlfn.XLOOKUP($B4,Website!$A$11:$A$22,Website!$C$11:$C$22)</f>
        <v>2.8318820502671702</v>
      </c>
      <c r="E4">
        <f>_xlfn.XLOOKUP($B4,Website!$A$11:$A$22,Website!$D$11:$D$22)/60</f>
        <v>4.0753444200005005</v>
      </c>
      <c r="F4">
        <f>_xlfn.XLOOKUP($B4,Website!$A$11:$A$22,Website!$E$11:$E$22)/60</f>
        <v>1.9838972381776665</v>
      </c>
    </row>
    <row r="5" spans="1:6" x14ac:dyDescent="0.2">
      <c r="A5" s="8" t="str">
        <f>TEXT(EDATE(start_end!$A$2,3), "yyyy-m")</f>
        <v>2024-10</v>
      </c>
      <c r="B5" s="10">
        <f t="shared" si="0"/>
        <v>10</v>
      </c>
      <c r="C5">
        <f>_xlfn.XLOOKUP($B5,Website!$A$11:$A$22,Website!$B$11:$B$22)</f>
        <v>11565</v>
      </c>
      <c r="D5">
        <f>_xlfn.XLOOKUP($B5,Website!$A$11:$A$22,Website!$C$11:$C$22)</f>
        <v>2.5493981508402599</v>
      </c>
      <c r="E5">
        <f>_xlfn.XLOOKUP($B5,Website!$A$11:$A$22,Website!$D$11:$D$22)/60</f>
        <v>17.939397911006832</v>
      </c>
      <c r="F5">
        <f>_xlfn.XLOOKUP($B5,Website!$A$11:$A$22,Website!$E$11:$E$22)/60</f>
        <v>1.8411739654007666</v>
      </c>
    </row>
    <row r="6" spans="1:6" x14ac:dyDescent="0.2">
      <c r="A6" s="8" t="str">
        <f>TEXT(EDATE(start_end!$A$2,4), "yyyy-m")</f>
        <v>2024-11</v>
      </c>
      <c r="B6" s="10">
        <f t="shared" si="0"/>
        <v>11</v>
      </c>
      <c r="C6">
        <f>_xlfn.XLOOKUP($B6,Website!$A$11:$A$22,Website!$B$11:$B$22)</f>
        <v>11154</v>
      </c>
      <c r="D6">
        <f>_xlfn.XLOOKUP($B6,Website!$A$11:$A$22,Website!$C$11:$C$22)</f>
        <v>2.4825179609989698</v>
      </c>
      <c r="E6">
        <f>_xlfn.XLOOKUP($B6,Website!$A$11:$A$22,Website!$D$11:$D$22)/60</f>
        <v>27.185878198959998</v>
      </c>
      <c r="F6">
        <f>_xlfn.XLOOKUP($B6,Website!$A$11:$A$22,Website!$E$11:$E$22)/60</f>
        <v>1.7398836506497501</v>
      </c>
    </row>
    <row r="7" spans="1:6" x14ac:dyDescent="0.2">
      <c r="A7" s="8" t="str">
        <f>TEXT(EDATE(start_end!$A$2,5), "yyyy-m")</f>
        <v>2024-12</v>
      </c>
      <c r="B7" s="10">
        <f t="shared" si="0"/>
        <v>12</v>
      </c>
      <c r="C7">
        <f>_xlfn.XLOOKUP($B7,Website!$A$11:$A$22,Website!$B$11:$B$22)</f>
        <v>8647</v>
      </c>
      <c r="D7">
        <f>_xlfn.XLOOKUP($B7,Website!$A$11:$A$22,Website!$C$11:$C$22)</f>
        <v>2.7105995916094301</v>
      </c>
      <c r="E7">
        <f>_xlfn.XLOOKUP($B7,Website!$A$11:$A$22,Website!$D$11:$D$22)/60</f>
        <v>29.491728375954498</v>
      </c>
      <c r="F7">
        <f>_xlfn.XLOOKUP($B7,Website!$A$11:$A$22,Website!$E$11:$E$22)/60</f>
        <v>1.7425170068027167</v>
      </c>
    </row>
    <row r="8" spans="1:6" x14ac:dyDescent="0.2">
      <c r="A8" s="8" t="str">
        <f>TEXT(EDATE(start_end!$A$2,6), "yyyy-m")</f>
        <v>2025-1</v>
      </c>
      <c r="B8" s="10">
        <f t="shared" si="0"/>
        <v>1</v>
      </c>
      <c r="C8">
        <f>_xlfn.XLOOKUP($B8,Website!$A$11:$A$22,Website!$B$11:$B$22)</f>
        <v>12030</v>
      </c>
      <c r="D8">
        <f>_xlfn.XLOOKUP($B8,Website!$A$11:$A$22,Website!$C$11:$C$22)</f>
        <v>2.8111559139784901</v>
      </c>
      <c r="E8">
        <f>_xlfn.XLOOKUP($B8,Website!$A$11:$A$22,Website!$D$11:$D$22)/60</f>
        <v>35.967806433500328</v>
      </c>
      <c r="F8">
        <f>_xlfn.XLOOKUP($B8,Website!$A$11:$A$22,Website!$E$11:$E$22)/60</f>
        <v>2.184247668654967</v>
      </c>
    </row>
    <row r="9" spans="1:6" x14ac:dyDescent="0.2">
      <c r="A9" s="8" t="str">
        <f>TEXT(EDATE(start_end!$A$2,7), "yyyy-m")</f>
        <v>2025-2</v>
      </c>
      <c r="B9" s="10">
        <f t="shared" si="0"/>
        <v>2</v>
      </c>
      <c r="C9">
        <f>_xlfn.XLOOKUP($B9,Website!$A$11:$A$22,Website!$B$11:$B$22)</f>
        <v>21129</v>
      </c>
      <c r="D9">
        <f>_xlfn.XLOOKUP($B9,Website!$A$11:$A$22,Website!$C$11:$C$22)</f>
        <v>2.5480522298983601</v>
      </c>
      <c r="E9">
        <f>_xlfn.XLOOKUP($B9,Website!$A$11:$A$22,Website!$D$11:$D$22)/60</f>
        <v>33.228948131619497</v>
      </c>
      <c r="F9">
        <f>_xlfn.XLOOKUP($B9,Website!$A$11:$A$22,Website!$E$11:$E$22)/60</f>
        <v>1.8519963326158</v>
      </c>
    </row>
    <row r="10" spans="1:6" x14ac:dyDescent="0.2">
      <c r="A10" s="8" t="str">
        <f>TEXT(EDATE(start_end!$A$2,8), "yyyy-m")</f>
        <v>2025-3</v>
      </c>
      <c r="B10" s="10">
        <f t="shared" si="0"/>
        <v>3</v>
      </c>
      <c r="C10" t="e">
        <f>_xlfn.XLOOKUP($B10,Website!$A$11:$A$22,Website!$B$11:$B$22)</f>
        <v>#N/A</v>
      </c>
      <c r="D10" t="e">
        <f>_xlfn.XLOOKUP($B10,Website!$A$11:$A$22,Website!$C$11:$C$22)</f>
        <v>#N/A</v>
      </c>
      <c r="E10" t="e">
        <f>_xlfn.XLOOKUP($B10,Website!$A$11:$A$22,Website!$D$11:$D$22)</f>
        <v>#N/A</v>
      </c>
      <c r="F10" t="e">
        <f>_xlfn.XLOOKUP($B10,Website!$A$11:$A$22,Website!$E$11:$E$22)</f>
        <v>#N/A</v>
      </c>
    </row>
    <row r="11" spans="1:6" x14ac:dyDescent="0.2">
      <c r="A11" s="8" t="str">
        <f>TEXT(EDATE(start_end!$A$2,9), "yyyy-m")</f>
        <v>2025-4</v>
      </c>
      <c r="B11" s="10">
        <f t="shared" si="0"/>
        <v>4</v>
      </c>
      <c r="C11" t="e">
        <f>_xlfn.XLOOKUP($B11,Website!$A$11:$A$22,Website!$B$11:$B$22)</f>
        <v>#N/A</v>
      </c>
      <c r="D11" t="e">
        <f>_xlfn.XLOOKUP($B11,Website!$A$11:$A$22,Website!$C$11:$C$22)</f>
        <v>#N/A</v>
      </c>
      <c r="E11" t="e">
        <f>_xlfn.XLOOKUP($B11,Website!$A$11:$A$22,Website!$D$11:$D$22)</f>
        <v>#N/A</v>
      </c>
      <c r="F11" t="e">
        <f>_xlfn.XLOOKUP($B11,Website!$A$11:$A$22,Website!$E$11:$E$22)</f>
        <v>#N/A</v>
      </c>
    </row>
    <row r="12" spans="1:6" x14ac:dyDescent="0.2">
      <c r="A12" s="8" t="str">
        <f>TEXT(EDATE(start_end!$A$2,10), "yyyy-m")</f>
        <v>2025-5</v>
      </c>
      <c r="B12" s="10">
        <f t="shared" si="0"/>
        <v>5</v>
      </c>
      <c r="C12" t="e">
        <f>_xlfn.XLOOKUP($B12,Website!$A$11:$A$22,Website!$B$11:$B$22)</f>
        <v>#N/A</v>
      </c>
      <c r="D12" t="e">
        <f>_xlfn.XLOOKUP($B12,Website!$A$11:$A$22,Website!$C$11:$C$22)</f>
        <v>#N/A</v>
      </c>
      <c r="E12" t="e">
        <f>_xlfn.XLOOKUP($B12,Website!$A$11:$A$22,Website!$D$11:$D$22)</f>
        <v>#N/A</v>
      </c>
      <c r="F12" t="e">
        <f>_xlfn.XLOOKUP($B12,Website!$A$11:$A$22,Website!$E$11:$E$22)</f>
        <v>#N/A</v>
      </c>
    </row>
    <row r="13" spans="1:6" x14ac:dyDescent="0.2">
      <c r="A13" s="8" t="str">
        <f>TEXT(EDATE(start_end!$A$2,11), "yyyy-m")</f>
        <v>2025-6</v>
      </c>
      <c r="B13" s="10">
        <f>VALUE(_xlfn.TEXTAFTER($A13,"-"))</f>
        <v>6</v>
      </c>
      <c r="C13" t="e">
        <f>_xlfn.XLOOKUP($B13,Website!$A$11:$A$22,Website!$B$11:$B$22)</f>
        <v>#N/A</v>
      </c>
      <c r="D13" t="e">
        <f>_xlfn.XLOOKUP($B13,Website!$A$11:$A$22,Website!$C$11:$C$22)</f>
        <v>#N/A</v>
      </c>
      <c r="E13" t="e">
        <f>_xlfn.XLOOKUP($B13,Website!$A$11:$A$22,Website!$D$11:$D$22)</f>
        <v>#N/A</v>
      </c>
      <c r="F13" t="e">
        <f>_xlfn.XLOOKUP($B13,Website!$A$11:$A$22,Website!$E$11:$E$22)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B366-211C-4E81-981C-F01F6E3FF04C}">
  <sheetPr>
    <tabColor theme="5"/>
  </sheetPr>
  <dimension ref="A1:M233"/>
  <sheetViews>
    <sheetView zoomScale="125" workbookViewId="0">
      <selection activeCell="J4" sqref="J4:J15"/>
    </sheetView>
  </sheetViews>
  <sheetFormatPr baseColWidth="10" defaultColWidth="8.83203125" defaultRowHeight="15" x14ac:dyDescent="0.2"/>
  <cols>
    <col min="10" max="10" width="10.33203125" customWidth="1"/>
    <col min="12" max="12" width="14.33203125" customWidth="1"/>
  </cols>
  <sheetData>
    <row r="1" spans="1:13" ht="16" x14ac:dyDescent="0.2">
      <c r="A1" s="11" t="s">
        <v>33</v>
      </c>
      <c r="B1" s="12"/>
      <c r="C1" s="11" t="s">
        <v>33</v>
      </c>
      <c r="D1" s="12"/>
      <c r="E1" s="11" t="s">
        <v>33</v>
      </c>
      <c r="F1" s="12"/>
      <c r="H1" s="8"/>
    </row>
    <row r="2" spans="1:13" ht="16" x14ac:dyDescent="0.2">
      <c r="A2" s="11" t="s">
        <v>283</v>
      </c>
      <c r="B2" s="12"/>
      <c r="C2" s="11" t="s">
        <v>280</v>
      </c>
      <c r="D2" s="12"/>
      <c r="E2" s="11" t="s">
        <v>281</v>
      </c>
      <c r="F2" s="12"/>
      <c r="H2" s="8"/>
    </row>
    <row r="3" spans="1:13" x14ac:dyDescent="0.2">
      <c r="A3" s="11" t="s">
        <v>35</v>
      </c>
      <c r="B3" s="13" t="s">
        <v>36</v>
      </c>
      <c r="C3" s="11" t="s">
        <v>35</v>
      </c>
      <c r="D3" s="13" t="s">
        <v>36</v>
      </c>
      <c r="E3" s="11" t="s">
        <v>35</v>
      </c>
      <c r="F3" s="13" t="s">
        <v>36</v>
      </c>
      <c r="H3" s="8" t="s">
        <v>32</v>
      </c>
      <c r="I3" t="s">
        <v>0</v>
      </c>
      <c r="J3" t="s">
        <v>34</v>
      </c>
      <c r="K3" t="s">
        <v>547</v>
      </c>
      <c r="L3" t="s">
        <v>548</v>
      </c>
      <c r="M3" t="s">
        <v>549</v>
      </c>
    </row>
    <row r="4" spans="1:13" x14ac:dyDescent="0.2">
      <c r="A4" s="11" t="s">
        <v>37</v>
      </c>
      <c r="B4" s="13">
        <v>11</v>
      </c>
      <c r="C4" s="11" t="s">
        <v>37</v>
      </c>
      <c r="D4" s="13">
        <v>0</v>
      </c>
      <c r="E4" s="11" t="s">
        <v>37</v>
      </c>
      <c r="F4" s="13">
        <v>1258</v>
      </c>
      <c r="H4" s="8" t="str">
        <f>TEXT(EDATE(start_end!$A$2,0), "yyyy-mm")</f>
        <v>2024-07</v>
      </c>
      <c r="I4" s="15" t="str">
        <f>_xlfn.TEXTAFTER(H4,"-")</f>
        <v>07</v>
      </c>
      <c r="J4">
        <f>SUMIFS($B:$B, $A:$A, $H4 &amp; "*")</f>
        <v>116</v>
      </c>
      <c r="K4">
        <f>SUMIFS($D:$D, $C:$C, $H4 &amp; "*")</f>
        <v>0</v>
      </c>
      <c r="L4">
        <f>SUMIFS($F:$F, $E:$E, $H4 &amp; "*")</f>
        <v>66633</v>
      </c>
      <c r="M4">
        <f>$K4/$L4</f>
        <v>0</v>
      </c>
    </row>
    <row r="5" spans="1:13" x14ac:dyDescent="0.2">
      <c r="A5" s="11" t="s">
        <v>38</v>
      </c>
      <c r="B5" s="13">
        <v>3</v>
      </c>
      <c r="C5" s="11" t="s">
        <v>38</v>
      </c>
      <c r="D5" s="13">
        <v>0</v>
      </c>
      <c r="E5" s="11" t="s">
        <v>38</v>
      </c>
      <c r="F5" s="13">
        <v>1180</v>
      </c>
      <c r="H5" s="8" t="str">
        <f>TEXT(EDATE(start_end!$A$2,1), "yyyy-mm")</f>
        <v>2024-08</v>
      </c>
      <c r="I5" s="15" t="str">
        <f t="shared" ref="I5:I15" si="0">_xlfn.TEXTAFTER(H5,"-")</f>
        <v>08</v>
      </c>
      <c r="J5">
        <f t="shared" ref="J5:J14" si="1">SUMIFS($B:$B, $A:$A, $H5 &amp; "*")</f>
        <v>94</v>
      </c>
      <c r="K5">
        <f t="shared" ref="K5:K15" si="2">SUMIFS($D:$D, $C:$C, $H5 &amp; "*")</f>
        <v>209</v>
      </c>
      <c r="L5">
        <f t="shared" ref="L5:L15" si="3">SUMIFS($F:$F, $E:$E, $H5 &amp; "*")</f>
        <v>61885</v>
      </c>
      <c r="M5">
        <f t="shared" ref="M5:M15" si="4">$K5/$L5</f>
        <v>3.3772319625111095E-3</v>
      </c>
    </row>
    <row r="6" spans="1:13" x14ac:dyDescent="0.2">
      <c r="A6" s="11" t="s">
        <v>39</v>
      </c>
      <c r="B6" s="13">
        <v>8</v>
      </c>
      <c r="C6" s="11" t="s">
        <v>39</v>
      </c>
      <c r="D6" s="13">
        <v>0</v>
      </c>
      <c r="E6" s="11" t="s">
        <v>39</v>
      </c>
      <c r="F6" s="13">
        <v>1049</v>
      </c>
      <c r="H6" s="8" t="str">
        <f>TEXT(EDATE(start_end!$A$2,2), "yyyy-mm")</f>
        <v>2024-09</v>
      </c>
      <c r="I6" s="15" t="str">
        <f t="shared" si="0"/>
        <v>09</v>
      </c>
      <c r="J6">
        <f t="shared" si="1"/>
        <v>100</v>
      </c>
      <c r="K6">
        <f t="shared" si="2"/>
        <v>1544</v>
      </c>
      <c r="L6">
        <f t="shared" si="3"/>
        <v>82451</v>
      </c>
      <c r="M6">
        <f t="shared" si="4"/>
        <v>1.8726273786855221E-2</v>
      </c>
    </row>
    <row r="7" spans="1:13" x14ac:dyDescent="0.2">
      <c r="A7" s="11" t="s">
        <v>40</v>
      </c>
      <c r="B7" s="13">
        <v>2</v>
      </c>
      <c r="C7" s="11" t="s">
        <v>40</v>
      </c>
      <c r="D7" s="13">
        <v>0</v>
      </c>
      <c r="E7" s="11" t="s">
        <v>40</v>
      </c>
      <c r="F7" s="13">
        <v>1216</v>
      </c>
      <c r="H7" s="8" t="str">
        <f>TEXT(EDATE(start_end!$A$2,3), "yyyy-mm")</f>
        <v>2024-10</v>
      </c>
      <c r="I7" s="15" t="str">
        <f t="shared" si="0"/>
        <v>10</v>
      </c>
      <c r="J7">
        <f t="shared" si="1"/>
        <v>95</v>
      </c>
      <c r="K7">
        <f t="shared" si="2"/>
        <v>1480</v>
      </c>
      <c r="L7">
        <f t="shared" si="3"/>
        <v>97387</v>
      </c>
      <c r="M7">
        <f t="shared" si="4"/>
        <v>1.5197100228983334E-2</v>
      </c>
    </row>
    <row r="8" spans="1:13" x14ac:dyDescent="0.2">
      <c r="A8" s="11" t="s">
        <v>41</v>
      </c>
      <c r="B8" s="13">
        <v>1</v>
      </c>
      <c r="C8" s="11" t="s">
        <v>41</v>
      </c>
      <c r="D8" s="13">
        <v>0</v>
      </c>
      <c r="E8" s="11" t="s">
        <v>41</v>
      </c>
      <c r="F8" s="13">
        <v>1324</v>
      </c>
      <c r="H8" s="8" t="str">
        <f>TEXT(EDATE(start_end!$A$2,4), "yyyy-mm")</f>
        <v>2024-11</v>
      </c>
      <c r="I8" s="15" t="str">
        <f t="shared" si="0"/>
        <v>11</v>
      </c>
      <c r="J8">
        <f t="shared" si="1"/>
        <v>68</v>
      </c>
      <c r="K8">
        <f t="shared" si="2"/>
        <v>729</v>
      </c>
      <c r="L8">
        <f t="shared" si="3"/>
        <v>13654</v>
      </c>
      <c r="M8">
        <f t="shared" si="4"/>
        <v>5.3390947707631461E-2</v>
      </c>
    </row>
    <row r="9" spans="1:13" x14ac:dyDescent="0.2">
      <c r="A9" s="11" t="s">
        <v>42</v>
      </c>
      <c r="B9" s="13">
        <v>4</v>
      </c>
      <c r="C9" s="11" t="s">
        <v>42</v>
      </c>
      <c r="D9" s="13">
        <v>0</v>
      </c>
      <c r="E9" s="11" t="s">
        <v>42</v>
      </c>
      <c r="F9" s="13">
        <v>423</v>
      </c>
      <c r="H9" s="8" t="str">
        <f>TEXT(EDATE(start_end!$A$2,5), "yyyy-mm")</f>
        <v>2024-12</v>
      </c>
      <c r="I9" s="15" t="str">
        <f t="shared" si="0"/>
        <v>12</v>
      </c>
      <c r="J9">
        <f t="shared" si="1"/>
        <v>115</v>
      </c>
      <c r="K9">
        <f t="shared" si="2"/>
        <v>637</v>
      </c>
      <c r="L9">
        <f t="shared" si="3"/>
        <v>21390</v>
      </c>
      <c r="M9">
        <f t="shared" si="4"/>
        <v>2.9780271154745207E-2</v>
      </c>
    </row>
    <row r="10" spans="1:13" x14ac:dyDescent="0.2">
      <c r="A10" s="11" t="s">
        <v>43</v>
      </c>
      <c r="B10" s="13">
        <v>6</v>
      </c>
      <c r="C10" s="11" t="s">
        <v>43</v>
      </c>
      <c r="D10" s="13">
        <v>0</v>
      </c>
      <c r="E10" s="11" t="s">
        <v>43</v>
      </c>
      <c r="F10" s="13">
        <v>591</v>
      </c>
      <c r="H10" s="8" t="str">
        <f>TEXT(EDATE(start_end!$A$2,6), "yyyy-mm")</f>
        <v>2025-01</v>
      </c>
      <c r="I10" s="15" t="str">
        <f t="shared" si="0"/>
        <v>01</v>
      </c>
      <c r="J10">
        <f t="shared" si="1"/>
        <v>71</v>
      </c>
      <c r="K10">
        <f t="shared" si="2"/>
        <v>681</v>
      </c>
      <c r="L10">
        <f t="shared" si="3"/>
        <v>18405</v>
      </c>
      <c r="M10">
        <f t="shared" si="4"/>
        <v>3.7000814995925023E-2</v>
      </c>
    </row>
    <row r="11" spans="1:13" x14ac:dyDescent="0.2">
      <c r="A11" s="11" t="s">
        <v>44</v>
      </c>
      <c r="B11" s="13">
        <v>5</v>
      </c>
      <c r="C11" s="11" t="s">
        <v>44</v>
      </c>
      <c r="D11" s="13">
        <v>0</v>
      </c>
      <c r="E11" s="11" t="s">
        <v>44</v>
      </c>
      <c r="F11" s="13">
        <v>398</v>
      </c>
      <c r="H11" s="8" t="str">
        <f>TEXT(EDATE(start_end!$A$2,7), "yyyy-mm")</f>
        <v>2025-02</v>
      </c>
      <c r="I11" s="15" t="str">
        <f t="shared" si="0"/>
        <v>02</v>
      </c>
      <c r="J11">
        <f t="shared" si="1"/>
        <v>114</v>
      </c>
      <c r="K11">
        <f t="shared" si="2"/>
        <v>623</v>
      </c>
      <c r="L11">
        <f t="shared" si="3"/>
        <v>10755</v>
      </c>
      <c r="M11">
        <f t="shared" si="4"/>
        <v>5.7926545792654577E-2</v>
      </c>
    </row>
    <row r="12" spans="1:13" x14ac:dyDescent="0.2">
      <c r="A12" s="11" t="s">
        <v>45</v>
      </c>
      <c r="B12" s="13">
        <v>3</v>
      </c>
      <c r="C12" s="11" t="s">
        <v>45</v>
      </c>
      <c r="D12" s="13">
        <v>0</v>
      </c>
      <c r="E12" s="11" t="s">
        <v>45</v>
      </c>
      <c r="F12" s="13">
        <v>116</v>
      </c>
      <c r="H12" s="8" t="str">
        <f>TEXT(EDATE(start_end!$A$2,8), "yyyy-mm")</f>
        <v>2025-03</v>
      </c>
      <c r="I12" s="15" t="str">
        <f t="shared" si="0"/>
        <v>03</v>
      </c>
      <c r="J12">
        <f t="shared" si="1"/>
        <v>0</v>
      </c>
      <c r="K12">
        <f t="shared" si="2"/>
        <v>0</v>
      </c>
      <c r="L12">
        <f t="shared" si="3"/>
        <v>0</v>
      </c>
      <c r="M12" t="e">
        <f t="shared" si="4"/>
        <v>#DIV/0!</v>
      </c>
    </row>
    <row r="13" spans="1:13" x14ac:dyDescent="0.2">
      <c r="A13" s="11" t="s">
        <v>46</v>
      </c>
      <c r="B13" s="13">
        <v>3</v>
      </c>
      <c r="C13" s="11" t="s">
        <v>46</v>
      </c>
      <c r="D13" s="13">
        <v>0</v>
      </c>
      <c r="E13" s="11" t="s">
        <v>46</v>
      </c>
      <c r="F13" s="13">
        <v>70</v>
      </c>
      <c r="H13" s="8" t="str">
        <f>TEXT(EDATE(start_end!$A$2,9), "yyyy-mm")</f>
        <v>2025-04</v>
      </c>
      <c r="I13" s="15" t="str">
        <f t="shared" si="0"/>
        <v>04</v>
      </c>
      <c r="J13">
        <f t="shared" si="1"/>
        <v>0</v>
      </c>
      <c r="K13">
        <f t="shared" si="2"/>
        <v>0</v>
      </c>
      <c r="L13">
        <f t="shared" si="3"/>
        <v>0</v>
      </c>
      <c r="M13" t="e">
        <f t="shared" si="4"/>
        <v>#DIV/0!</v>
      </c>
    </row>
    <row r="14" spans="1:13" x14ac:dyDescent="0.2">
      <c r="A14" s="11" t="s">
        <v>47</v>
      </c>
      <c r="B14" s="13">
        <v>5</v>
      </c>
      <c r="C14" s="11" t="s">
        <v>47</v>
      </c>
      <c r="D14" s="13">
        <v>0</v>
      </c>
      <c r="E14" s="11" t="s">
        <v>47</v>
      </c>
      <c r="F14" s="13">
        <v>1890</v>
      </c>
      <c r="H14" s="8" t="str">
        <f>TEXT(EDATE(start_end!$A$2,10), "yyyy-mm")</f>
        <v>2025-05</v>
      </c>
      <c r="I14" s="15" t="str">
        <f t="shared" si="0"/>
        <v>05</v>
      </c>
      <c r="J14">
        <f t="shared" si="1"/>
        <v>0</v>
      </c>
      <c r="K14">
        <f t="shared" si="2"/>
        <v>0</v>
      </c>
      <c r="L14">
        <f t="shared" si="3"/>
        <v>0</v>
      </c>
      <c r="M14" t="e">
        <f t="shared" si="4"/>
        <v>#DIV/0!</v>
      </c>
    </row>
    <row r="15" spans="1:13" x14ac:dyDescent="0.2">
      <c r="A15" s="11" t="s">
        <v>48</v>
      </c>
      <c r="B15" s="13">
        <v>3</v>
      </c>
      <c r="C15" s="11" t="s">
        <v>48</v>
      </c>
      <c r="D15" s="13">
        <v>0</v>
      </c>
      <c r="E15" s="11" t="s">
        <v>48</v>
      </c>
      <c r="F15" s="13">
        <v>3072</v>
      </c>
      <c r="H15" s="8" t="str">
        <f>TEXT(EDATE(start_end!$A$2,11), "yyyy-mm")</f>
        <v>2025-06</v>
      </c>
      <c r="I15" s="15" t="str">
        <f t="shared" si="0"/>
        <v>06</v>
      </c>
      <c r="J15">
        <f>SUMIFS($B:$B, $A:$A, $H15 &amp; "*")</f>
        <v>0</v>
      </c>
      <c r="K15">
        <f t="shared" si="2"/>
        <v>0</v>
      </c>
      <c r="L15">
        <f t="shared" si="3"/>
        <v>0</v>
      </c>
      <c r="M15" t="e">
        <f t="shared" si="4"/>
        <v>#DIV/0!</v>
      </c>
    </row>
    <row r="16" spans="1:13" x14ac:dyDescent="0.2">
      <c r="A16" s="11" t="s">
        <v>49</v>
      </c>
      <c r="B16" s="13">
        <v>2</v>
      </c>
      <c r="C16" s="11" t="s">
        <v>49</v>
      </c>
      <c r="D16" s="13">
        <v>0</v>
      </c>
      <c r="E16" s="11" t="s">
        <v>49</v>
      </c>
      <c r="F16" s="13">
        <v>2484</v>
      </c>
      <c r="H16" s="8"/>
    </row>
    <row r="17" spans="1:6" x14ac:dyDescent="0.2">
      <c r="A17" s="11" t="s">
        <v>50</v>
      </c>
      <c r="B17" s="13">
        <v>4</v>
      </c>
      <c r="C17" s="11" t="s">
        <v>50</v>
      </c>
      <c r="D17" s="13">
        <v>0</v>
      </c>
      <c r="E17" s="11" t="s">
        <v>50</v>
      </c>
      <c r="F17" s="13">
        <v>3696</v>
      </c>
    </row>
    <row r="18" spans="1:6" x14ac:dyDescent="0.2">
      <c r="A18" s="11" t="s">
        <v>51</v>
      </c>
      <c r="B18" s="13">
        <v>4</v>
      </c>
      <c r="C18" s="11" t="s">
        <v>51</v>
      </c>
      <c r="D18" s="13">
        <v>0</v>
      </c>
      <c r="E18" s="11" t="s">
        <v>51</v>
      </c>
      <c r="F18" s="13">
        <v>3873</v>
      </c>
    </row>
    <row r="19" spans="1:6" x14ac:dyDescent="0.2">
      <c r="A19" s="11" t="s">
        <v>52</v>
      </c>
      <c r="B19" s="13">
        <v>4</v>
      </c>
      <c r="C19" s="11" t="s">
        <v>52</v>
      </c>
      <c r="D19" s="13">
        <v>0</v>
      </c>
      <c r="E19" s="11" t="s">
        <v>52</v>
      </c>
      <c r="F19" s="13">
        <v>3720</v>
      </c>
    </row>
    <row r="20" spans="1:6" x14ac:dyDescent="0.2">
      <c r="A20" s="11" t="s">
        <v>53</v>
      </c>
      <c r="B20" s="13">
        <v>4</v>
      </c>
      <c r="C20" s="11" t="s">
        <v>53</v>
      </c>
      <c r="D20" s="13">
        <v>0</v>
      </c>
      <c r="E20" s="11" t="s">
        <v>53</v>
      </c>
      <c r="F20" s="13">
        <v>2741</v>
      </c>
    </row>
    <row r="21" spans="1:6" x14ac:dyDescent="0.2">
      <c r="A21" s="11" t="s">
        <v>54</v>
      </c>
      <c r="B21" s="13">
        <v>7</v>
      </c>
      <c r="C21" s="11" t="s">
        <v>54</v>
      </c>
      <c r="D21" s="13">
        <v>0</v>
      </c>
      <c r="E21" s="11" t="s">
        <v>54</v>
      </c>
      <c r="F21" s="13">
        <v>2823</v>
      </c>
    </row>
    <row r="22" spans="1:6" x14ac:dyDescent="0.2">
      <c r="A22" s="11" t="s">
        <v>55</v>
      </c>
      <c r="B22" s="13">
        <v>2</v>
      </c>
      <c r="C22" s="11" t="s">
        <v>55</v>
      </c>
      <c r="D22" s="13">
        <v>0</v>
      </c>
      <c r="E22" s="11" t="s">
        <v>55</v>
      </c>
      <c r="F22" s="13">
        <v>1737</v>
      </c>
    </row>
    <row r="23" spans="1:6" x14ac:dyDescent="0.2">
      <c r="A23" s="11" t="s">
        <v>56</v>
      </c>
      <c r="B23" s="13">
        <v>3</v>
      </c>
      <c r="C23" s="11" t="s">
        <v>56</v>
      </c>
      <c r="D23" s="13">
        <v>0</v>
      </c>
      <c r="E23" s="11" t="s">
        <v>56</v>
      </c>
      <c r="F23" s="13">
        <v>1353</v>
      </c>
    </row>
    <row r="24" spans="1:6" x14ac:dyDescent="0.2">
      <c r="A24" s="11" t="s">
        <v>57</v>
      </c>
      <c r="B24" s="13">
        <v>4</v>
      </c>
      <c r="C24" s="11" t="s">
        <v>57</v>
      </c>
      <c r="D24" s="13">
        <v>0</v>
      </c>
      <c r="E24" s="11" t="s">
        <v>57</v>
      </c>
      <c r="F24" s="13">
        <v>1380</v>
      </c>
    </row>
    <row r="25" spans="1:6" x14ac:dyDescent="0.2">
      <c r="A25" s="11" t="s">
        <v>58</v>
      </c>
      <c r="B25" s="13">
        <v>1</v>
      </c>
      <c r="C25" s="11" t="s">
        <v>58</v>
      </c>
      <c r="D25" s="13">
        <v>0</v>
      </c>
      <c r="E25" s="11" t="s">
        <v>58</v>
      </c>
      <c r="F25" s="13">
        <v>2577</v>
      </c>
    </row>
    <row r="26" spans="1:6" x14ac:dyDescent="0.2">
      <c r="A26" s="11" t="s">
        <v>59</v>
      </c>
      <c r="B26" s="13">
        <v>1</v>
      </c>
      <c r="C26" s="11" t="s">
        <v>59</v>
      </c>
      <c r="D26" s="13">
        <v>0</v>
      </c>
      <c r="E26" s="11" t="s">
        <v>59</v>
      </c>
      <c r="F26" s="13">
        <v>1850</v>
      </c>
    </row>
    <row r="27" spans="1:6" x14ac:dyDescent="0.2">
      <c r="A27" s="11" t="s">
        <v>60</v>
      </c>
      <c r="B27" s="13">
        <v>1</v>
      </c>
      <c r="C27" s="11" t="s">
        <v>60</v>
      </c>
      <c r="D27" s="13">
        <v>0</v>
      </c>
      <c r="E27" s="11" t="s">
        <v>60</v>
      </c>
      <c r="F27" s="13">
        <v>3989</v>
      </c>
    </row>
    <row r="28" spans="1:6" x14ac:dyDescent="0.2">
      <c r="A28" s="11" t="s">
        <v>61</v>
      </c>
      <c r="B28" s="13">
        <v>9</v>
      </c>
      <c r="C28" s="11" t="s">
        <v>61</v>
      </c>
      <c r="D28" s="13">
        <v>0</v>
      </c>
      <c r="E28" s="11" t="s">
        <v>61</v>
      </c>
      <c r="F28" s="13">
        <v>2896</v>
      </c>
    </row>
    <row r="29" spans="1:6" x14ac:dyDescent="0.2">
      <c r="A29" s="11" t="s">
        <v>62</v>
      </c>
      <c r="B29" s="13">
        <v>2</v>
      </c>
      <c r="C29" s="11" t="s">
        <v>62</v>
      </c>
      <c r="D29" s="13">
        <v>0</v>
      </c>
      <c r="E29" s="11" t="s">
        <v>62</v>
      </c>
      <c r="F29" s="13">
        <v>2715</v>
      </c>
    </row>
    <row r="30" spans="1:6" x14ac:dyDescent="0.2">
      <c r="A30" s="11" t="s">
        <v>63</v>
      </c>
      <c r="B30" s="13">
        <v>5</v>
      </c>
      <c r="C30" s="11" t="s">
        <v>63</v>
      </c>
      <c r="D30" s="13">
        <v>0</v>
      </c>
      <c r="E30" s="11" t="s">
        <v>63</v>
      </c>
      <c r="F30" s="13">
        <v>2057</v>
      </c>
    </row>
    <row r="31" spans="1:6" x14ac:dyDescent="0.2">
      <c r="A31" s="11" t="s">
        <v>64</v>
      </c>
      <c r="B31" s="13">
        <v>2</v>
      </c>
      <c r="C31" s="11" t="s">
        <v>64</v>
      </c>
      <c r="D31" s="13">
        <v>0</v>
      </c>
      <c r="E31" s="11" t="s">
        <v>64</v>
      </c>
      <c r="F31" s="13">
        <v>3225</v>
      </c>
    </row>
    <row r="32" spans="1:6" x14ac:dyDescent="0.2">
      <c r="A32" s="11" t="s">
        <v>65</v>
      </c>
      <c r="B32" s="13">
        <v>6</v>
      </c>
      <c r="C32" s="11" t="s">
        <v>65</v>
      </c>
      <c r="D32" s="13">
        <v>0</v>
      </c>
      <c r="E32" s="11" t="s">
        <v>65</v>
      </c>
      <c r="F32" s="13">
        <v>4165</v>
      </c>
    </row>
    <row r="33" spans="1:6" x14ac:dyDescent="0.2">
      <c r="A33" s="11" t="s">
        <v>67</v>
      </c>
      <c r="B33" s="13">
        <v>1</v>
      </c>
      <c r="C33" s="11" t="s">
        <v>66</v>
      </c>
      <c r="D33" s="13">
        <v>0</v>
      </c>
      <c r="E33" s="11" t="s">
        <v>66</v>
      </c>
      <c r="F33" s="13">
        <v>3764</v>
      </c>
    </row>
    <row r="34" spans="1:6" x14ac:dyDescent="0.2">
      <c r="A34" s="11" t="s">
        <v>68</v>
      </c>
      <c r="B34" s="13">
        <v>2</v>
      </c>
      <c r="C34" s="11" t="s">
        <v>67</v>
      </c>
      <c r="D34" s="13">
        <v>0</v>
      </c>
      <c r="E34" s="11" t="s">
        <v>67</v>
      </c>
      <c r="F34" s="13">
        <v>3001</v>
      </c>
    </row>
    <row r="35" spans="1:6" x14ac:dyDescent="0.2">
      <c r="A35" s="11" t="s">
        <v>69</v>
      </c>
      <c r="B35" s="13">
        <v>4</v>
      </c>
      <c r="C35" s="11" t="s">
        <v>68</v>
      </c>
      <c r="D35" s="13">
        <v>0</v>
      </c>
      <c r="E35" s="11" t="s">
        <v>68</v>
      </c>
      <c r="F35" s="13">
        <v>953</v>
      </c>
    </row>
    <row r="36" spans="1:6" x14ac:dyDescent="0.2">
      <c r="A36" s="11" t="s">
        <v>70</v>
      </c>
      <c r="B36" s="13">
        <v>3</v>
      </c>
      <c r="C36" s="11" t="s">
        <v>69</v>
      </c>
      <c r="D36" s="13">
        <v>0</v>
      </c>
      <c r="E36" s="11" t="s">
        <v>69</v>
      </c>
      <c r="F36" s="13">
        <v>538</v>
      </c>
    </row>
    <row r="37" spans="1:6" x14ac:dyDescent="0.2">
      <c r="A37" s="11" t="s">
        <v>71</v>
      </c>
      <c r="B37" s="13">
        <v>2</v>
      </c>
      <c r="C37" s="11" t="s">
        <v>70</v>
      </c>
      <c r="D37" s="13">
        <v>0</v>
      </c>
      <c r="E37" s="11" t="s">
        <v>70</v>
      </c>
      <c r="F37" s="13">
        <v>436</v>
      </c>
    </row>
    <row r="38" spans="1:6" x14ac:dyDescent="0.2">
      <c r="A38" s="11" t="s">
        <v>72</v>
      </c>
      <c r="B38" s="13">
        <v>2</v>
      </c>
      <c r="C38" s="11" t="s">
        <v>71</v>
      </c>
      <c r="D38" s="13">
        <v>0</v>
      </c>
      <c r="E38" s="11" t="s">
        <v>71</v>
      </c>
      <c r="F38" s="13">
        <v>190</v>
      </c>
    </row>
    <row r="39" spans="1:6" x14ac:dyDescent="0.2">
      <c r="A39" s="11" t="s">
        <v>73</v>
      </c>
      <c r="B39" s="13">
        <v>5</v>
      </c>
      <c r="C39" s="11" t="s">
        <v>72</v>
      </c>
      <c r="D39" s="13">
        <v>0</v>
      </c>
      <c r="E39" s="11" t="s">
        <v>72</v>
      </c>
      <c r="F39" s="13">
        <v>82</v>
      </c>
    </row>
    <row r="40" spans="1:6" x14ac:dyDescent="0.2">
      <c r="A40" s="11" t="s">
        <v>74</v>
      </c>
      <c r="B40" s="13">
        <v>5</v>
      </c>
      <c r="C40" s="11" t="s">
        <v>73</v>
      </c>
      <c r="D40" s="13">
        <v>0</v>
      </c>
      <c r="E40" s="11" t="s">
        <v>73</v>
      </c>
      <c r="F40" s="13">
        <v>389</v>
      </c>
    </row>
    <row r="41" spans="1:6" x14ac:dyDescent="0.2">
      <c r="A41" s="11" t="s">
        <v>75</v>
      </c>
      <c r="B41" s="13">
        <v>4</v>
      </c>
      <c r="C41" s="11" t="s">
        <v>74</v>
      </c>
      <c r="D41" s="13">
        <v>0</v>
      </c>
      <c r="E41" s="11" t="s">
        <v>74</v>
      </c>
      <c r="F41" s="13">
        <v>287</v>
      </c>
    </row>
    <row r="42" spans="1:6" x14ac:dyDescent="0.2">
      <c r="A42" s="11" t="s">
        <v>76</v>
      </c>
      <c r="B42" s="13">
        <v>5</v>
      </c>
      <c r="C42" s="11" t="s">
        <v>75</v>
      </c>
      <c r="D42" s="13">
        <v>0</v>
      </c>
      <c r="E42" s="11" t="s">
        <v>75</v>
      </c>
      <c r="F42" s="13">
        <v>328</v>
      </c>
    </row>
    <row r="43" spans="1:6" x14ac:dyDescent="0.2">
      <c r="A43" s="11" t="s">
        <v>77</v>
      </c>
      <c r="B43" s="13">
        <v>6</v>
      </c>
      <c r="C43" s="11" t="s">
        <v>76</v>
      </c>
      <c r="D43" s="13">
        <v>0</v>
      </c>
      <c r="E43" s="11" t="s">
        <v>76</v>
      </c>
      <c r="F43" s="13">
        <v>7258</v>
      </c>
    </row>
    <row r="44" spans="1:6" x14ac:dyDescent="0.2">
      <c r="A44" s="11" t="s">
        <v>78</v>
      </c>
      <c r="B44" s="13">
        <v>4</v>
      </c>
      <c r="C44" s="11" t="s">
        <v>77</v>
      </c>
      <c r="D44" s="13">
        <v>0</v>
      </c>
      <c r="E44" s="11" t="s">
        <v>77</v>
      </c>
      <c r="F44" s="13">
        <v>7242</v>
      </c>
    </row>
    <row r="45" spans="1:6" x14ac:dyDescent="0.2">
      <c r="A45" s="11" t="s">
        <v>79</v>
      </c>
      <c r="B45" s="13">
        <v>8</v>
      </c>
      <c r="C45" s="11" t="s">
        <v>78</v>
      </c>
      <c r="D45" s="13">
        <v>0</v>
      </c>
      <c r="E45" s="11" t="s">
        <v>78</v>
      </c>
      <c r="F45" s="13">
        <v>3019</v>
      </c>
    </row>
    <row r="46" spans="1:6" x14ac:dyDescent="0.2">
      <c r="A46" s="11" t="s">
        <v>80</v>
      </c>
      <c r="B46" s="13">
        <v>2</v>
      </c>
      <c r="C46" s="11" t="s">
        <v>79</v>
      </c>
      <c r="D46" s="13">
        <v>0</v>
      </c>
      <c r="E46" s="11" t="s">
        <v>79</v>
      </c>
      <c r="F46" s="13">
        <v>1454</v>
      </c>
    </row>
    <row r="47" spans="1:6" x14ac:dyDescent="0.2">
      <c r="A47" s="11" t="s">
        <v>81</v>
      </c>
      <c r="B47" s="13">
        <v>1</v>
      </c>
      <c r="C47" s="11" t="s">
        <v>80</v>
      </c>
      <c r="D47" s="13">
        <v>0</v>
      </c>
      <c r="E47" s="11" t="s">
        <v>80</v>
      </c>
      <c r="F47" s="13">
        <v>635</v>
      </c>
    </row>
    <row r="48" spans="1:6" x14ac:dyDescent="0.2">
      <c r="A48" s="11" t="s">
        <v>82</v>
      </c>
      <c r="B48" s="13">
        <v>2</v>
      </c>
      <c r="C48" s="11" t="s">
        <v>81</v>
      </c>
      <c r="D48" s="13">
        <v>0</v>
      </c>
      <c r="E48" s="11" t="s">
        <v>81</v>
      </c>
      <c r="F48" s="13">
        <v>1723</v>
      </c>
    </row>
    <row r="49" spans="1:6" x14ac:dyDescent="0.2">
      <c r="A49" s="11" t="s">
        <v>83</v>
      </c>
      <c r="B49" s="13">
        <v>1</v>
      </c>
      <c r="C49" s="11" t="s">
        <v>82</v>
      </c>
      <c r="D49" s="13">
        <v>0</v>
      </c>
      <c r="E49" s="11" t="s">
        <v>82</v>
      </c>
      <c r="F49" s="13">
        <v>1550</v>
      </c>
    </row>
    <row r="50" spans="1:6" x14ac:dyDescent="0.2">
      <c r="A50" s="11" t="s">
        <v>84</v>
      </c>
      <c r="B50" s="13">
        <v>2</v>
      </c>
      <c r="C50" s="11" t="s">
        <v>83</v>
      </c>
      <c r="D50" s="13">
        <v>0</v>
      </c>
      <c r="E50" s="11" t="s">
        <v>83</v>
      </c>
      <c r="F50" s="13">
        <v>1098</v>
      </c>
    </row>
    <row r="51" spans="1:6" x14ac:dyDescent="0.2">
      <c r="A51" s="11" t="s">
        <v>85</v>
      </c>
      <c r="B51" s="13">
        <v>4</v>
      </c>
      <c r="C51" s="11" t="s">
        <v>84</v>
      </c>
      <c r="D51" s="13">
        <v>0</v>
      </c>
      <c r="E51" s="11" t="s">
        <v>84</v>
      </c>
      <c r="F51" s="13">
        <v>841</v>
      </c>
    </row>
    <row r="52" spans="1:6" x14ac:dyDescent="0.2">
      <c r="A52" s="11" t="s">
        <v>86</v>
      </c>
      <c r="B52" s="13">
        <v>3</v>
      </c>
      <c r="C52" s="11" t="s">
        <v>85</v>
      </c>
      <c r="D52" s="13">
        <v>0</v>
      </c>
      <c r="E52" s="11" t="s">
        <v>85</v>
      </c>
      <c r="F52" s="13">
        <v>2033</v>
      </c>
    </row>
    <row r="53" spans="1:6" x14ac:dyDescent="0.2">
      <c r="A53" s="11" t="s">
        <v>87</v>
      </c>
      <c r="B53" s="13">
        <v>3</v>
      </c>
      <c r="C53" s="11" t="s">
        <v>86</v>
      </c>
      <c r="D53" s="13">
        <v>0</v>
      </c>
      <c r="E53" s="11" t="s">
        <v>86</v>
      </c>
      <c r="F53" s="13">
        <v>2219</v>
      </c>
    </row>
    <row r="54" spans="1:6" x14ac:dyDescent="0.2">
      <c r="A54" s="11" t="s">
        <v>88</v>
      </c>
      <c r="B54" s="13">
        <v>3</v>
      </c>
      <c r="C54" s="11" t="s">
        <v>87</v>
      </c>
      <c r="D54" s="13">
        <v>0</v>
      </c>
      <c r="E54" s="11" t="s">
        <v>87</v>
      </c>
      <c r="F54" s="13">
        <v>2480</v>
      </c>
    </row>
    <row r="55" spans="1:6" x14ac:dyDescent="0.2">
      <c r="A55" s="11" t="s">
        <v>89</v>
      </c>
      <c r="B55" s="13">
        <v>4</v>
      </c>
      <c r="C55" s="11" t="s">
        <v>88</v>
      </c>
      <c r="D55" s="13">
        <v>0</v>
      </c>
      <c r="E55" s="11" t="s">
        <v>88</v>
      </c>
      <c r="F55" s="13">
        <v>1619</v>
      </c>
    </row>
    <row r="56" spans="1:6" x14ac:dyDescent="0.2">
      <c r="A56" s="11" t="s">
        <v>91</v>
      </c>
      <c r="B56" s="13">
        <v>2</v>
      </c>
      <c r="C56" s="11" t="s">
        <v>89</v>
      </c>
      <c r="D56" s="13">
        <v>0</v>
      </c>
      <c r="E56" s="11" t="s">
        <v>89</v>
      </c>
      <c r="F56" s="13">
        <v>3058</v>
      </c>
    </row>
    <row r="57" spans="1:6" x14ac:dyDescent="0.2">
      <c r="A57" s="11" t="s">
        <v>92</v>
      </c>
      <c r="B57" s="13">
        <v>3</v>
      </c>
      <c r="C57" s="11" t="s">
        <v>90</v>
      </c>
      <c r="D57" s="13">
        <v>0</v>
      </c>
      <c r="E57" s="11" t="s">
        <v>90</v>
      </c>
      <c r="F57" s="13">
        <v>2184</v>
      </c>
    </row>
    <row r="58" spans="1:6" x14ac:dyDescent="0.2">
      <c r="A58" s="11" t="s">
        <v>93</v>
      </c>
      <c r="B58" s="13">
        <v>4</v>
      </c>
      <c r="C58" s="11" t="s">
        <v>91</v>
      </c>
      <c r="D58" s="13">
        <v>0</v>
      </c>
      <c r="E58" s="11" t="s">
        <v>91</v>
      </c>
      <c r="F58" s="13">
        <v>1688</v>
      </c>
    </row>
    <row r="59" spans="1:6" x14ac:dyDescent="0.2">
      <c r="A59" s="11" t="s">
        <v>94</v>
      </c>
      <c r="B59" s="13">
        <v>1</v>
      </c>
      <c r="C59" s="11" t="s">
        <v>92</v>
      </c>
      <c r="D59" s="13">
        <v>0</v>
      </c>
      <c r="E59" s="11" t="s">
        <v>92</v>
      </c>
      <c r="F59" s="13">
        <v>1655</v>
      </c>
    </row>
    <row r="60" spans="1:6" x14ac:dyDescent="0.2">
      <c r="A60" s="11" t="s">
        <v>95</v>
      </c>
      <c r="B60" s="13">
        <v>3</v>
      </c>
      <c r="C60" s="11" t="s">
        <v>93</v>
      </c>
      <c r="D60" s="13">
        <v>33</v>
      </c>
      <c r="E60" s="11" t="s">
        <v>93</v>
      </c>
      <c r="F60" s="13">
        <v>1735</v>
      </c>
    </row>
    <row r="61" spans="1:6" x14ac:dyDescent="0.2">
      <c r="A61" s="11" t="s">
        <v>96</v>
      </c>
      <c r="B61" s="13">
        <v>2</v>
      </c>
      <c r="C61" s="11" t="s">
        <v>94</v>
      </c>
      <c r="D61" s="13">
        <v>26</v>
      </c>
      <c r="E61" s="11" t="s">
        <v>94</v>
      </c>
      <c r="F61" s="13">
        <v>1071</v>
      </c>
    </row>
    <row r="62" spans="1:6" x14ac:dyDescent="0.2">
      <c r="A62" s="11" t="s">
        <v>97</v>
      </c>
      <c r="B62" s="13">
        <v>2</v>
      </c>
      <c r="C62" s="11" t="s">
        <v>95</v>
      </c>
      <c r="D62" s="13">
        <v>56</v>
      </c>
      <c r="E62" s="11" t="s">
        <v>95</v>
      </c>
      <c r="F62" s="13">
        <v>2093</v>
      </c>
    </row>
    <row r="63" spans="1:6" x14ac:dyDescent="0.2">
      <c r="A63" s="11" t="s">
        <v>98</v>
      </c>
      <c r="B63" s="13">
        <v>2</v>
      </c>
      <c r="C63" s="11" t="s">
        <v>96</v>
      </c>
      <c r="D63" s="13">
        <v>41</v>
      </c>
      <c r="E63" s="11" t="s">
        <v>96</v>
      </c>
      <c r="F63" s="13">
        <v>8922</v>
      </c>
    </row>
    <row r="64" spans="1:6" x14ac:dyDescent="0.2">
      <c r="A64" s="11" t="s">
        <v>99</v>
      </c>
      <c r="B64" s="13">
        <v>2</v>
      </c>
      <c r="C64" s="11" t="s">
        <v>97</v>
      </c>
      <c r="D64" s="13">
        <v>48</v>
      </c>
      <c r="E64" s="11" t="s">
        <v>97</v>
      </c>
      <c r="F64" s="13">
        <v>2715</v>
      </c>
    </row>
    <row r="65" spans="1:6" x14ac:dyDescent="0.2">
      <c r="A65" s="11" t="s">
        <v>100</v>
      </c>
      <c r="B65" s="13">
        <v>1</v>
      </c>
      <c r="C65" s="11" t="s">
        <v>98</v>
      </c>
      <c r="D65" s="13">
        <v>5</v>
      </c>
      <c r="E65" s="11" t="s">
        <v>98</v>
      </c>
      <c r="F65" s="13">
        <v>390</v>
      </c>
    </row>
    <row r="66" spans="1:6" x14ac:dyDescent="0.2">
      <c r="A66" s="11" t="s">
        <v>101</v>
      </c>
      <c r="B66" s="13">
        <v>2</v>
      </c>
      <c r="C66" s="11" t="s">
        <v>99</v>
      </c>
      <c r="D66" s="13">
        <v>9</v>
      </c>
      <c r="E66" s="11" t="s">
        <v>99</v>
      </c>
      <c r="F66" s="13">
        <v>108</v>
      </c>
    </row>
    <row r="67" spans="1:6" x14ac:dyDescent="0.2">
      <c r="A67" s="11" t="s">
        <v>102</v>
      </c>
      <c r="B67" s="13">
        <v>1</v>
      </c>
      <c r="C67" s="11" t="s">
        <v>100</v>
      </c>
      <c r="D67" s="13">
        <v>27</v>
      </c>
      <c r="E67" s="11" t="s">
        <v>100</v>
      </c>
      <c r="F67" s="13">
        <v>323</v>
      </c>
    </row>
    <row r="68" spans="1:6" x14ac:dyDescent="0.2">
      <c r="A68" s="11" t="s">
        <v>103</v>
      </c>
      <c r="B68" s="13">
        <v>6</v>
      </c>
      <c r="C68" s="11" t="s">
        <v>101</v>
      </c>
      <c r="D68" s="13">
        <v>16</v>
      </c>
      <c r="E68" s="11" t="s">
        <v>101</v>
      </c>
      <c r="F68" s="13">
        <v>214</v>
      </c>
    </row>
    <row r="69" spans="1:6" x14ac:dyDescent="0.2">
      <c r="A69" s="11" t="s">
        <v>104</v>
      </c>
      <c r="B69" s="13">
        <v>4</v>
      </c>
      <c r="C69" s="11" t="s">
        <v>102</v>
      </c>
      <c r="D69" s="13">
        <v>16</v>
      </c>
      <c r="E69" s="11" t="s">
        <v>102</v>
      </c>
      <c r="F69" s="13">
        <v>96</v>
      </c>
    </row>
    <row r="70" spans="1:6" x14ac:dyDescent="0.2">
      <c r="A70" s="11" t="s">
        <v>105</v>
      </c>
      <c r="B70" s="13">
        <v>8</v>
      </c>
      <c r="C70" s="11" t="s">
        <v>103</v>
      </c>
      <c r="D70" s="13">
        <v>4</v>
      </c>
      <c r="E70" s="11" t="s">
        <v>103</v>
      </c>
      <c r="F70" s="13">
        <v>77</v>
      </c>
    </row>
    <row r="71" spans="1:6" x14ac:dyDescent="0.2">
      <c r="A71" s="11" t="s">
        <v>106</v>
      </c>
      <c r="B71" s="13">
        <v>3</v>
      </c>
      <c r="C71" s="11" t="s">
        <v>104</v>
      </c>
      <c r="D71" s="13">
        <v>48</v>
      </c>
      <c r="E71" s="11" t="s">
        <v>104</v>
      </c>
      <c r="F71" s="13">
        <v>1714</v>
      </c>
    </row>
    <row r="72" spans="1:6" x14ac:dyDescent="0.2">
      <c r="A72" s="11" t="s">
        <v>107</v>
      </c>
      <c r="B72" s="13">
        <v>7</v>
      </c>
      <c r="C72" s="11" t="s">
        <v>105</v>
      </c>
      <c r="D72" s="13">
        <v>57</v>
      </c>
      <c r="E72" s="11" t="s">
        <v>105</v>
      </c>
      <c r="F72" s="13">
        <v>2847</v>
      </c>
    </row>
    <row r="73" spans="1:6" x14ac:dyDescent="0.2">
      <c r="A73" s="11" t="s">
        <v>108</v>
      </c>
      <c r="B73" s="13">
        <v>2</v>
      </c>
      <c r="C73" s="11" t="s">
        <v>106</v>
      </c>
      <c r="D73" s="13">
        <v>60</v>
      </c>
      <c r="E73" s="11" t="s">
        <v>106</v>
      </c>
      <c r="F73" s="13">
        <v>1925</v>
      </c>
    </row>
    <row r="74" spans="1:6" x14ac:dyDescent="0.2">
      <c r="A74" s="11" t="s">
        <v>109</v>
      </c>
      <c r="B74" s="13">
        <v>6</v>
      </c>
      <c r="C74" s="11" t="s">
        <v>107</v>
      </c>
      <c r="D74" s="13">
        <v>49</v>
      </c>
      <c r="E74" s="11" t="s">
        <v>107</v>
      </c>
      <c r="F74" s="13">
        <v>1520</v>
      </c>
    </row>
    <row r="75" spans="1:6" x14ac:dyDescent="0.2">
      <c r="A75" s="11" t="s">
        <v>110</v>
      </c>
      <c r="B75" s="13">
        <v>3</v>
      </c>
      <c r="C75" s="11" t="s">
        <v>108</v>
      </c>
      <c r="D75" s="13">
        <v>68</v>
      </c>
      <c r="E75" s="11" t="s">
        <v>108</v>
      </c>
      <c r="F75" s="13">
        <v>1448</v>
      </c>
    </row>
    <row r="76" spans="1:6" x14ac:dyDescent="0.2">
      <c r="A76" s="11" t="s">
        <v>111</v>
      </c>
      <c r="B76" s="13">
        <v>1</v>
      </c>
      <c r="C76" s="11" t="s">
        <v>109</v>
      </c>
      <c r="D76" s="13">
        <v>81</v>
      </c>
      <c r="E76" s="11" t="s">
        <v>109</v>
      </c>
      <c r="F76" s="13">
        <v>1044</v>
      </c>
    </row>
    <row r="77" spans="1:6" x14ac:dyDescent="0.2">
      <c r="A77" s="11" t="s">
        <v>112</v>
      </c>
      <c r="B77" s="13">
        <v>2</v>
      </c>
      <c r="C77" s="11" t="s">
        <v>110</v>
      </c>
      <c r="D77" s="13">
        <v>41</v>
      </c>
      <c r="E77" s="11" t="s">
        <v>110</v>
      </c>
      <c r="F77" s="13">
        <v>759</v>
      </c>
    </row>
    <row r="78" spans="1:6" x14ac:dyDescent="0.2">
      <c r="A78" s="11" t="s">
        <v>113</v>
      </c>
      <c r="B78" s="13">
        <v>2</v>
      </c>
      <c r="C78" s="11" t="s">
        <v>111</v>
      </c>
      <c r="D78" s="13">
        <v>43</v>
      </c>
      <c r="E78" s="11" t="s">
        <v>111</v>
      </c>
      <c r="F78" s="13">
        <v>931</v>
      </c>
    </row>
    <row r="79" spans="1:6" x14ac:dyDescent="0.2">
      <c r="A79" s="11" t="s">
        <v>114</v>
      </c>
      <c r="B79" s="13">
        <v>7</v>
      </c>
      <c r="C79" s="11" t="s">
        <v>112</v>
      </c>
      <c r="D79" s="13">
        <v>25</v>
      </c>
      <c r="E79" s="11" t="s">
        <v>112</v>
      </c>
      <c r="F79" s="13">
        <v>794</v>
      </c>
    </row>
    <row r="80" spans="1:6" x14ac:dyDescent="0.2">
      <c r="A80" s="11" t="s">
        <v>115</v>
      </c>
      <c r="B80" s="13">
        <v>3</v>
      </c>
      <c r="C80" s="11" t="s">
        <v>113</v>
      </c>
      <c r="D80" s="13">
        <v>19</v>
      </c>
      <c r="E80" s="11" t="s">
        <v>113</v>
      </c>
      <c r="F80" s="13">
        <v>703</v>
      </c>
    </row>
    <row r="81" spans="1:6" x14ac:dyDescent="0.2">
      <c r="A81" s="11" t="s">
        <v>116</v>
      </c>
      <c r="B81" s="13">
        <v>2</v>
      </c>
      <c r="C81" s="11" t="s">
        <v>114</v>
      </c>
      <c r="D81" s="13">
        <v>79</v>
      </c>
      <c r="E81" s="11" t="s">
        <v>114</v>
      </c>
      <c r="F81" s="13">
        <v>1021</v>
      </c>
    </row>
    <row r="82" spans="1:6" x14ac:dyDescent="0.2">
      <c r="A82" s="11" t="s">
        <v>117</v>
      </c>
      <c r="B82" s="13">
        <v>3</v>
      </c>
      <c r="C82" s="11" t="s">
        <v>115</v>
      </c>
      <c r="D82" s="13">
        <v>72</v>
      </c>
      <c r="E82" s="11" t="s">
        <v>115</v>
      </c>
      <c r="F82" s="13">
        <v>1867</v>
      </c>
    </row>
    <row r="83" spans="1:6" x14ac:dyDescent="0.2">
      <c r="A83" s="11" t="s">
        <v>118</v>
      </c>
      <c r="B83" s="13">
        <v>3</v>
      </c>
      <c r="C83" s="11" t="s">
        <v>116</v>
      </c>
      <c r="D83" s="13">
        <v>112</v>
      </c>
      <c r="E83" s="11" t="s">
        <v>116</v>
      </c>
      <c r="F83" s="13">
        <v>2264</v>
      </c>
    </row>
    <row r="84" spans="1:6" x14ac:dyDescent="0.2">
      <c r="A84" s="11" t="s">
        <v>119</v>
      </c>
      <c r="B84" s="13">
        <v>3</v>
      </c>
      <c r="C84" s="11" t="s">
        <v>117</v>
      </c>
      <c r="D84" s="13">
        <v>72</v>
      </c>
      <c r="E84" s="11" t="s">
        <v>117</v>
      </c>
      <c r="F84" s="13">
        <v>4569</v>
      </c>
    </row>
    <row r="85" spans="1:6" x14ac:dyDescent="0.2">
      <c r="A85" s="11" t="s">
        <v>120</v>
      </c>
      <c r="B85" s="13">
        <v>8</v>
      </c>
      <c r="C85" s="11" t="s">
        <v>118</v>
      </c>
      <c r="D85" s="13">
        <v>84</v>
      </c>
      <c r="E85" s="11" t="s">
        <v>118</v>
      </c>
      <c r="F85" s="13">
        <v>7893</v>
      </c>
    </row>
    <row r="86" spans="1:6" x14ac:dyDescent="0.2">
      <c r="A86" s="11" t="s">
        <v>121</v>
      </c>
      <c r="B86" s="13">
        <v>2</v>
      </c>
      <c r="C86" s="11" t="s">
        <v>119</v>
      </c>
      <c r="D86" s="13">
        <v>83</v>
      </c>
      <c r="E86" s="11" t="s">
        <v>119</v>
      </c>
      <c r="F86" s="13">
        <v>8049</v>
      </c>
    </row>
    <row r="87" spans="1:6" x14ac:dyDescent="0.2">
      <c r="A87" s="11" t="s">
        <v>122</v>
      </c>
      <c r="B87" s="13">
        <v>3</v>
      </c>
      <c r="C87" s="11" t="s">
        <v>120</v>
      </c>
      <c r="D87" s="13">
        <v>126</v>
      </c>
      <c r="E87" s="11" t="s">
        <v>120</v>
      </c>
      <c r="F87" s="13">
        <v>8146</v>
      </c>
    </row>
    <row r="88" spans="1:6" x14ac:dyDescent="0.2">
      <c r="A88" s="11" t="s">
        <v>123</v>
      </c>
      <c r="B88" s="13">
        <v>5</v>
      </c>
      <c r="C88" s="11" t="s">
        <v>121</v>
      </c>
      <c r="D88" s="13">
        <v>44</v>
      </c>
      <c r="E88" s="11" t="s">
        <v>121</v>
      </c>
      <c r="F88" s="13">
        <v>5438</v>
      </c>
    </row>
    <row r="89" spans="1:6" x14ac:dyDescent="0.2">
      <c r="A89" s="11" t="s">
        <v>124</v>
      </c>
      <c r="B89" s="13">
        <v>5</v>
      </c>
      <c r="C89" s="11" t="s">
        <v>122</v>
      </c>
      <c r="D89" s="13">
        <v>144</v>
      </c>
      <c r="E89" s="11" t="s">
        <v>122</v>
      </c>
      <c r="F89" s="13">
        <v>3732</v>
      </c>
    </row>
    <row r="90" spans="1:6" x14ac:dyDescent="0.2">
      <c r="A90" s="11" t="s">
        <v>125</v>
      </c>
      <c r="B90" s="13">
        <v>1</v>
      </c>
      <c r="C90" s="11" t="s">
        <v>123</v>
      </c>
      <c r="D90" s="13">
        <v>35</v>
      </c>
      <c r="E90" s="11" t="s">
        <v>123</v>
      </c>
      <c r="F90" s="13">
        <v>3873</v>
      </c>
    </row>
    <row r="91" spans="1:6" x14ac:dyDescent="0.2">
      <c r="A91" s="11" t="s">
        <v>126</v>
      </c>
      <c r="B91" s="13">
        <v>1</v>
      </c>
      <c r="C91" s="11" t="s">
        <v>124</v>
      </c>
      <c r="D91" s="13">
        <v>34</v>
      </c>
      <c r="E91" s="11" t="s">
        <v>124</v>
      </c>
      <c r="F91" s="13">
        <v>3601</v>
      </c>
    </row>
    <row r="92" spans="1:6" x14ac:dyDescent="0.2">
      <c r="A92" s="11" t="s">
        <v>127</v>
      </c>
      <c r="B92" s="13">
        <v>3</v>
      </c>
      <c r="C92" s="11" t="s">
        <v>125</v>
      </c>
      <c r="D92" s="13">
        <v>39</v>
      </c>
      <c r="E92" s="11" t="s">
        <v>125</v>
      </c>
      <c r="F92" s="13">
        <v>4283</v>
      </c>
    </row>
    <row r="93" spans="1:6" x14ac:dyDescent="0.2">
      <c r="A93" s="11" t="s">
        <v>128</v>
      </c>
      <c r="B93" s="13">
        <v>1</v>
      </c>
      <c r="C93" s="11" t="s">
        <v>126</v>
      </c>
      <c r="D93" s="13">
        <v>17</v>
      </c>
      <c r="E93" s="11" t="s">
        <v>126</v>
      </c>
      <c r="F93" s="13">
        <v>4243</v>
      </c>
    </row>
    <row r="94" spans="1:6" x14ac:dyDescent="0.2">
      <c r="A94" s="11" t="s">
        <v>129</v>
      </c>
      <c r="B94" s="13">
        <v>4</v>
      </c>
      <c r="C94" s="11" t="s">
        <v>127</v>
      </c>
      <c r="D94" s="13">
        <v>13</v>
      </c>
      <c r="E94" s="11" t="s">
        <v>127</v>
      </c>
      <c r="F94" s="13">
        <v>4142</v>
      </c>
    </row>
    <row r="95" spans="1:6" x14ac:dyDescent="0.2">
      <c r="A95" s="11" t="s">
        <v>130</v>
      </c>
      <c r="B95" s="13">
        <v>3</v>
      </c>
      <c r="C95" s="11" t="s">
        <v>128</v>
      </c>
      <c r="D95" s="13">
        <v>27</v>
      </c>
      <c r="E95" s="11" t="s">
        <v>128</v>
      </c>
      <c r="F95" s="13">
        <v>4827</v>
      </c>
    </row>
    <row r="96" spans="1:6" x14ac:dyDescent="0.2">
      <c r="A96" s="11" t="s">
        <v>131</v>
      </c>
      <c r="B96" s="13">
        <v>4</v>
      </c>
      <c r="C96" s="11" t="s">
        <v>129</v>
      </c>
      <c r="D96" s="13">
        <v>16</v>
      </c>
      <c r="E96" s="11" t="s">
        <v>129</v>
      </c>
      <c r="F96" s="13">
        <v>4469</v>
      </c>
    </row>
    <row r="97" spans="1:6" x14ac:dyDescent="0.2">
      <c r="A97" s="11" t="s">
        <v>132</v>
      </c>
      <c r="B97" s="13">
        <v>4</v>
      </c>
      <c r="C97" s="11" t="s">
        <v>130</v>
      </c>
      <c r="D97" s="13">
        <v>43</v>
      </c>
      <c r="E97" s="11" t="s">
        <v>130</v>
      </c>
      <c r="F97" s="13">
        <v>5673</v>
      </c>
    </row>
    <row r="98" spans="1:6" x14ac:dyDescent="0.2">
      <c r="A98" s="11" t="s">
        <v>133</v>
      </c>
      <c r="B98" s="13">
        <v>4</v>
      </c>
      <c r="C98" s="11" t="s">
        <v>131</v>
      </c>
      <c r="D98" s="13">
        <v>83</v>
      </c>
      <c r="E98" s="11" t="s">
        <v>131</v>
      </c>
      <c r="F98" s="13">
        <v>21015</v>
      </c>
    </row>
    <row r="99" spans="1:6" x14ac:dyDescent="0.2">
      <c r="A99" s="11" t="s">
        <v>134</v>
      </c>
      <c r="B99" s="13">
        <v>7</v>
      </c>
      <c r="C99" s="11" t="s">
        <v>132</v>
      </c>
      <c r="D99" s="13">
        <v>91</v>
      </c>
      <c r="E99" s="11" t="s">
        <v>132</v>
      </c>
      <c r="F99" s="13">
        <v>55005</v>
      </c>
    </row>
    <row r="100" spans="1:6" x14ac:dyDescent="0.2">
      <c r="A100" s="11" t="s">
        <v>135</v>
      </c>
      <c r="B100" s="13">
        <v>2</v>
      </c>
      <c r="C100" s="11" t="s">
        <v>133</v>
      </c>
      <c r="D100" s="13">
        <v>92</v>
      </c>
      <c r="E100" s="11" t="s">
        <v>133</v>
      </c>
      <c r="F100" s="13">
        <v>1518</v>
      </c>
    </row>
    <row r="101" spans="1:6" x14ac:dyDescent="0.2">
      <c r="A101" s="11" t="s">
        <v>136</v>
      </c>
      <c r="B101" s="13">
        <v>2</v>
      </c>
      <c r="C101" s="11" t="s">
        <v>134</v>
      </c>
      <c r="D101" s="13">
        <v>58</v>
      </c>
      <c r="E101" s="11" t="s">
        <v>134</v>
      </c>
      <c r="F101" s="13">
        <v>355</v>
      </c>
    </row>
    <row r="102" spans="1:6" x14ac:dyDescent="0.2">
      <c r="A102" s="11" t="s">
        <v>137</v>
      </c>
      <c r="B102" s="13">
        <v>2</v>
      </c>
      <c r="C102" s="11" t="s">
        <v>135</v>
      </c>
      <c r="D102" s="13">
        <v>59</v>
      </c>
      <c r="E102" s="11" t="s">
        <v>135</v>
      </c>
      <c r="F102" s="13">
        <v>275</v>
      </c>
    </row>
    <row r="103" spans="1:6" x14ac:dyDescent="0.2">
      <c r="A103" s="11" t="s">
        <v>138</v>
      </c>
      <c r="B103" s="13">
        <v>2</v>
      </c>
      <c r="C103" s="11" t="s">
        <v>136</v>
      </c>
      <c r="D103" s="13">
        <v>52</v>
      </c>
      <c r="E103" s="11" t="s">
        <v>136</v>
      </c>
      <c r="F103" s="13">
        <v>391</v>
      </c>
    </row>
    <row r="104" spans="1:6" x14ac:dyDescent="0.2">
      <c r="A104" s="11" t="s">
        <v>139</v>
      </c>
      <c r="B104" s="13">
        <v>2</v>
      </c>
      <c r="C104" s="11" t="s">
        <v>137</v>
      </c>
      <c r="D104" s="13">
        <v>99</v>
      </c>
      <c r="E104" s="11" t="s">
        <v>137</v>
      </c>
      <c r="F104" s="13">
        <v>654</v>
      </c>
    </row>
    <row r="105" spans="1:6" x14ac:dyDescent="0.2">
      <c r="A105" s="11" t="s">
        <v>140</v>
      </c>
      <c r="B105" s="13">
        <v>1</v>
      </c>
      <c r="C105" s="11" t="s">
        <v>138</v>
      </c>
      <c r="D105" s="13">
        <v>81</v>
      </c>
      <c r="E105" s="11" t="s">
        <v>138</v>
      </c>
      <c r="F105" s="13">
        <v>507</v>
      </c>
    </row>
    <row r="106" spans="1:6" x14ac:dyDescent="0.2">
      <c r="A106" s="11" t="s">
        <v>141</v>
      </c>
      <c r="B106" s="13">
        <v>5</v>
      </c>
      <c r="C106" s="11" t="s">
        <v>139</v>
      </c>
      <c r="D106" s="13">
        <v>51</v>
      </c>
      <c r="E106" s="11" t="s">
        <v>139</v>
      </c>
      <c r="F106" s="13">
        <v>456</v>
      </c>
    </row>
    <row r="107" spans="1:6" x14ac:dyDescent="0.2">
      <c r="A107" s="11" t="s">
        <v>142</v>
      </c>
      <c r="B107" s="13">
        <v>2</v>
      </c>
      <c r="C107" s="11" t="s">
        <v>140</v>
      </c>
      <c r="D107" s="13">
        <v>23</v>
      </c>
      <c r="E107" s="11" t="s">
        <v>140</v>
      </c>
      <c r="F107" s="13">
        <v>326</v>
      </c>
    </row>
    <row r="108" spans="1:6" x14ac:dyDescent="0.2">
      <c r="A108" s="11" t="s">
        <v>143</v>
      </c>
      <c r="B108" s="13">
        <v>2</v>
      </c>
      <c r="C108" s="11" t="s">
        <v>141</v>
      </c>
      <c r="D108" s="13">
        <v>9</v>
      </c>
      <c r="E108" s="11" t="s">
        <v>141</v>
      </c>
      <c r="F108" s="13">
        <v>140</v>
      </c>
    </row>
    <row r="109" spans="1:6" x14ac:dyDescent="0.2">
      <c r="A109" s="11" t="s">
        <v>144</v>
      </c>
      <c r="B109" s="13">
        <v>3</v>
      </c>
      <c r="C109" s="11" t="s">
        <v>142</v>
      </c>
      <c r="D109" s="13">
        <v>14</v>
      </c>
      <c r="E109" s="11" t="s">
        <v>142</v>
      </c>
      <c r="F109" s="13">
        <v>117</v>
      </c>
    </row>
    <row r="110" spans="1:6" x14ac:dyDescent="0.2">
      <c r="A110" s="11" t="s">
        <v>145</v>
      </c>
      <c r="B110" s="13">
        <v>2</v>
      </c>
      <c r="C110" s="11" t="s">
        <v>143</v>
      </c>
      <c r="D110" s="13">
        <v>38</v>
      </c>
      <c r="E110" s="11" t="s">
        <v>143</v>
      </c>
      <c r="F110" s="13">
        <v>474</v>
      </c>
    </row>
    <row r="111" spans="1:6" x14ac:dyDescent="0.2">
      <c r="A111" s="11" t="s">
        <v>146</v>
      </c>
      <c r="B111" s="13">
        <v>10</v>
      </c>
      <c r="C111" s="11" t="s">
        <v>144</v>
      </c>
      <c r="D111" s="13">
        <v>71</v>
      </c>
      <c r="E111" s="11" t="s">
        <v>144</v>
      </c>
      <c r="F111" s="13">
        <v>436</v>
      </c>
    </row>
    <row r="112" spans="1:6" x14ac:dyDescent="0.2">
      <c r="A112" s="11" t="s">
        <v>147</v>
      </c>
      <c r="B112" s="13">
        <v>1</v>
      </c>
      <c r="C112" s="11" t="s">
        <v>145</v>
      </c>
      <c r="D112" s="13">
        <v>62</v>
      </c>
      <c r="E112" s="11" t="s">
        <v>145</v>
      </c>
      <c r="F112" s="13">
        <v>426</v>
      </c>
    </row>
    <row r="113" spans="1:6" x14ac:dyDescent="0.2">
      <c r="A113" s="11" t="s">
        <v>148</v>
      </c>
      <c r="B113" s="13">
        <v>1</v>
      </c>
      <c r="C113" s="11" t="s">
        <v>146</v>
      </c>
      <c r="D113" s="13">
        <v>63</v>
      </c>
      <c r="E113" s="11" t="s">
        <v>146</v>
      </c>
      <c r="F113" s="13">
        <v>726</v>
      </c>
    </row>
    <row r="114" spans="1:6" x14ac:dyDescent="0.2">
      <c r="A114" s="11" t="s">
        <v>149</v>
      </c>
      <c r="B114" s="13">
        <v>1</v>
      </c>
      <c r="C114" s="11" t="s">
        <v>147</v>
      </c>
      <c r="D114" s="13">
        <v>16</v>
      </c>
      <c r="E114" s="11" t="s">
        <v>147</v>
      </c>
      <c r="F114" s="13">
        <v>730</v>
      </c>
    </row>
    <row r="115" spans="1:6" x14ac:dyDescent="0.2">
      <c r="A115" s="11" t="s">
        <v>150</v>
      </c>
      <c r="B115" s="13">
        <v>4</v>
      </c>
      <c r="C115" s="11" t="s">
        <v>148</v>
      </c>
      <c r="D115" s="13">
        <v>3</v>
      </c>
      <c r="E115" s="11" t="s">
        <v>148</v>
      </c>
      <c r="F115" s="13">
        <v>131</v>
      </c>
    </row>
    <row r="116" spans="1:6" x14ac:dyDescent="0.2">
      <c r="A116" s="11" t="s">
        <v>151</v>
      </c>
      <c r="B116" s="13">
        <v>2</v>
      </c>
      <c r="C116" s="11" t="s">
        <v>149</v>
      </c>
      <c r="D116" s="13">
        <v>9</v>
      </c>
      <c r="E116" s="11" t="s">
        <v>149</v>
      </c>
      <c r="F116" s="13">
        <v>72</v>
      </c>
    </row>
    <row r="117" spans="1:6" x14ac:dyDescent="0.2">
      <c r="A117" s="11" t="s">
        <v>152</v>
      </c>
      <c r="B117" s="13">
        <v>3</v>
      </c>
      <c r="C117" s="11" t="s">
        <v>150</v>
      </c>
      <c r="D117" s="13">
        <v>4</v>
      </c>
      <c r="E117" s="11" t="s">
        <v>150</v>
      </c>
      <c r="F117" s="13">
        <v>66</v>
      </c>
    </row>
    <row r="118" spans="1:6" x14ac:dyDescent="0.2">
      <c r="A118" s="11" t="s">
        <v>153</v>
      </c>
      <c r="B118" s="13">
        <v>2</v>
      </c>
      <c r="C118" s="11" t="s">
        <v>151</v>
      </c>
      <c r="D118" s="13">
        <v>2</v>
      </c>
      <c r="E118" s="11" t="s">
        <v>151</v>
      </c>
      <c r="F118" s="13">
        <v>51</v>
      </c>
    </row>
    <row r="119" spans="1:6" x14ac:dyDescent="0.2">
      <c r="A119" s="11" t="s">
        <v>154</v>
      </c>
      <c r="B119" s="13">
        <v>2</v>
      </c>
      <c r="C119" s="11" t="s">
        <v>152</v>
      </c>
      <c r="D119" s="13">
        <v>260</v>
      </c>
      <c r="E119" s="11" t="s">
        <v>152</v>
      </c>
      <c r="F119" s="13">
        <v>1659</v>
      </c>
    </row>
    <row r="120" spans="1:6" x14ac:dyDescent="0.2">
      <c r="A120" s="11" t="s">
        <v>155</v>
      </c>
      <c r="B120" s="13">
        <v>1</v>
      </c>
      <c r="C120" s="11" t="s">
        <v>153</v>
      </c>
      <c r="D120" s="13">
        <v>52</v>
      </c>
      <c r="E120" s="11" t="s">
        <v>153</v>
      </c>
      <c r="F120" s="13">
        <v>576</v>
      </c>
    </row>
    <row r="121" spans="1:6" x14ac:dyDescent="0.2">
      <c r="A121" s="11" t="s">
        <v>156</v>
      </c>
      <c r="B121" s="13">
        <v>1</v>
      </c>
      <c r="C121" s="11" t="s">
        <v>154</v>
      </c>
      <c r="D121" s="13">
        <v>20</v>
      </c>
      <c r="E121" s="11" t="s">
        <v>154</v>
      </c>
      <c r="F121" s="13">
        <v>131</v>
      </c>
    </row>
    <row r="122" spans="1:6" x14ac:dyDescent="0.2">
      <c r="A122" s="11" t="s">
        <v>157</v>
      </c>
      <c r="B122" s="13">
        <v>9</v>
      </c>
      <c r="C122" s="11" t="s">
        <v>155</v>
      </c>
      <c r="D122" s="13">
        <v>3</v>
      </c>
      <c r="E122" s="11" t="s">
        <v>155</v>
      </c>
      <c r="F122" s="13">
        <v>97</v>
      </c>
    </row>
    <row r="123" spans="1:6" x14ac:dyDescent="0.2">
      <c r="A123" s="11" t="s">
        <v>158</v>
      </c>
      <c r="B123" s="13">
        <v>4</v>
      </c>
      <c r="C123" s="11" t="s">
        <v>156</v>
      </c>
      <c r="D123" s="13">
        <v>4</v>
      </c>
      <c r="E123" s="11" t="s">
        <v>156</v>
      </c>
      <c r="F123" s="13">
        <v>56</v>
      </c>
    </row>
    <row r="124" spans="1:6" x14ac:dyDescent="0.2">
      <c r="A124" s="11" t="s">
        <v>159</v>
      </c>
      <c r="B124" s="13">
        <v>3</v>
      </c>
      <c r="C124" s="11" t="s">
        <v>157</v>
      </c>
      <c r="D124" s="13">
        <v>4</v>
      </c>
      <c r="E124" s="11" t="s">
        <v>157</v>
      </c>
      <c r="F124" s="13">
        <v>58</v>
      </c>
    </row>
    <row r="125" spans="1:6" x14ac:dyDescent="0.2">
      <c r="A125" s="11" t="s">
        <v>160</v>
      </c>
      <c r="B125" s="13">
        <v>2</v>
      </c>
      <c r="C125" s="11" t="s">
        <v>158</v>
      </c>
      <c r="D125" s="13">
        <v>75</v>
      </c>
      <c r="E125" s="11" t="s">
        <v>158</v>
      </c>
      <c r="F125" s="13">
        <v>546</v>
      </c>
    </row>
    <row r="126" spans="1:6" x14ac:dyDescent="0.2">
      <c r="A126" s="11" t="s">
        <v>161</v>
      </c>
      <c r="B126" s="13">
        <v>1</v>
      </c>
      <c r="C126" s="11" t="s">
        <v>159</v>
      </c>
      <c r="D126" s="13">
        <v>23</v>
      </c>
      <c r="E126" s="11" t="s">
        <v>159</v>
      </c>
      <c r="F126" s="13">
        <v>251</v>
      </c>
    </row>
    <row r="127" spans="1:6" x14ac:dyDescent="0.2">
      <c r="A127" s="11" t="s">
        <v>162</v>
      </c>
      <c r="B127" s="13">
        <v>2</v>
      </c>
      <c r="C127" s="11" t="s">
        <v>160</v>
      </c>
      <c r="D127" s="13">
        <v>84</v>
      </c>
      <c r="E127" s="11" t="s">
        <v>160</v>
      </c>
      <c r="F127" s="13">
        <v>1159</v>
      </c>
    </row>
    <row r="128" spans="1:6" x14ac:dyDescent="0.2">
      <c r="A128" s="11" t="s">
        <v>163</v>
      </c>
      <c r="B128" s="13">
        <v>1</v>
      </c>
      <c r="C128" s="11" t="s">
        <v>161</v>
      </c>
      <c r="D128" s="13">
        <v>43</v>
      </c>
      <c r="E128" s="11" t="s">
        <v>161</v>
      </c>
      <c r="F128" s="13">
        <v>1330</v>
      </c>
    </row>
    <row r="129" spans="1:6" x14ac:dyDescent="0.2">
      <c r="A129" s="11" t="s">
        <v>164</v>
      </c>
      <c r="B129" s="13">
        <v>3</v>
      </c>
      <c r="C129" s="11" t="s">
        <v>162</v>
      </c>
      <c r="D129" s="13">
        <v>21</v>
      </c>
      <c r="E129" s="11" t="s">
        <v>162</v>
      </c>
      <c r="F129" s="13">
        <v>303</v>
      </c>
    </row>
    <row r="130" spans="1:6" x14ac:dyDescent="0.2">
      <c r="A130" s="11" t="s">
        <v>165</v>
      </c>
      <c r="B130" s="13">
        <v>4</v>
      </c>
      <c r="C130" s="11" t="s">
        <v>163</v>
      </c>
      <c r="D130" s="13">
        <v>10</v>
      </c>
      <c r="E130" s="11" t="s">
        <v>163</v>
      </c>
      <c r="F130" s="13">
        <v>155</v>
      </c>
    </row>
    <row r="131" spans="1:6" x14ac:dyDescent="0.2">
      <c r="A131" s="11" t="s">
        <v>166</v>
      </c>
      <c r="B131" s="13">
        <v>4</v>
      </c>
      <c r="C131" s="11" t="s">
        <v>164</v>
      </c>
      <c r="D131" s="13">
        <v>3</v>
      </c>
      <c r="E131" s="11" t="s">
        <v>164</v>
      </c>
      <c r="F131" s="13">
        <v>105</v>
      </c>
    </row>
    <row r="132" spans="1:6" x14ac:dyDescent="0.2">
      <c r="A132" s="11" t="s">
        <v>167</v>
      </c>
      <c r="B132" s="13">
        <v>1</v>
      </c>
      <c r="C132" s="11" t="s">
        <v>165</v>
      </c>
      <c r="D132" s="13">
        <v>41</v>
      </c>
      <c r="E132" s="11" t="s">
        <v>165</v>
      </c>
      <c r="F132" s="13">
        <v>490</v>
      </c>
    </row>
    <row r="133" spans="1:6" x14ac:dyDescent="0.2">
      <c r="A133" s="11" t="s">
        <v>168</v>
      </c>
      <c r="B133" s="13">
        <v>8</v>
      </c>
      <c r="C133" s="11" t="s">
        <v>166</v>
      </c>
      <c r="D133" s="13">
        <v>12</v>
      </c>
      <c r="E133" s="11" t="s">
        <v>166</v>
      </c>
      <c r="F133" s="13">
        <v>520</v>
      </c>
    </row>
    <row r="134" spans="1:6" x14ac:dyDescent="0.2">
      <c r="A134" s="11" t="s">
        <v>170</v>
      </c>
      <c r="B134" s="13">
        <v>1</v>
      </c>
      <c r="C134" s="11" t="s">
        <v>167</v>
      </c>
      <c r="D134" s="13">
        <v>3</v>
      </c>
      <c r="E134" s="11" t="s">
        <v>167</v>
      </c>
      <c r="F134" s="13">
        <v>86</v>
      </c>
    </row>
    <row r="135" spans="1:6" x14ac:dyDescent="0.2">
      <c r="A135" s="11" t="s">
        <v>171</v>
      </c>
      <c r="B135" s="13">
        <v>1</v>
      </c>
      <c r="C135" s="11" t="s">
        <v>168</v>
      </c>
      <c r="D135" s="13">
        <v>27</v>
      </c>
      <c r="E135" s="11" t="s">
        <v>168</v>
      </c>
      <c r="F135" s="13">
        <v>369</v>
      </c>
    </row>
    <row r="136" spans="1:6" x14ac:dyDescent="0.2">
      <c r="A136" s="11" t="s">
        <v>172</v>
      </c>
      <c r="B136" s="13">
        <v>4</v>
      </c>
      <c r="C136" s="11" t="s">
        <v>169</v>
      </c>
      <c r="D136" s="13">
        <v>11</v>
      </c>
      <c r="E136" s="11" t="s">
        <v>169</v>
      </c>
      <c r="F136" s="13">
        <v>121</v>
      </c>
    </row>
    <row r="137" spans="1:6" x14ac:dyDescent="0.2">
      <c r="A137" s="11" t="s">
        <v>173</v>
      </c>
      <c r="B137" s="13">
        <v>5</v>
      </c>
      <c r="C137" s="11" t="s">
        <v>170</v>
      </c>
      <c r="D137" s="13">
        <v>3</v>
      </c>
      <c r="E137" s="11" t="s">
        <v>170</v>
      </c>
      <c r="F137" s="13">
        <v>319</v>
      </c>
    </row>
    <row r="138" spans="1:6" x14ac:dyDescent="0.2">
      <c r="A138" s="11" t="s">
        <v>174</v>
      </c>
      <c r="B138" s="13">
        <v>2</v>
      </c>
      <c r="C138" s="11" t="s">
        <v>171</v>
      </c>
      <c r="D138" s="13">
        <v>12</v>
      </c>
      <c r="E138" s="11" t="s">
        <v>171</v>
      </c>
      <c r="F138" s="13">
        <v>278</v>
      </c>
    </row>
    <row r="139" spans="1:6" x14ac:dyDescent="0.2">
      <c r="A139" s="11" t="s">
        <v>176</v>
      </c>
      <c r="B139" s="13">
        <v>4</v>
      </c>
      <c r="C139" s="11" t="s">
        <v>172</v>
      </c>
      <c r="D139" s="13">
        <v>56</v>
      </c>
      <c r="E139" s="11" t="s">
        <v>172</v>
      </c>
      <c r="F139" s="13">
        <v>988</v>
      </c>
    </row>
    <row r="140" spans="1:6" x14ac:dyDescent="0.2">
      <c r="A140" s="11" t="s">
        <v>177</v>
      </c>
      <c r="B140" s="13">
        <v>4</v>
      </c>
      <c r="C140" s="11" t="s">
        <v>173</v>
      </c>
      <c r="D140" s="13">
        <v>79</v>
      </c>
      <c r="E140" s="11" t="s">
        <v>173</v>
      </c>
      <c r="F140" s="13">
        <v>936</v>
      </c>
    </row>
    <row r="141" spans="1:6" x14ac:dyDescent="0.2">
      <c r="A141" s="11" t="s">
        <v>179</v>
      </c>
      <c r="B141" s="13">
        <v>6</v>
      </c>
      <c r="C141" s="11" t="s">
        <v>174</v>
      </c>
      <c r="D141" s="13">
        <v>74</v>
      </c>
      <c r="E141" s="11" t="s">
        <v>174</v>
      </c>
      <c r="F141" s="13">
        <v>929</v>
      </c>
    </row>
    <row r="142" spans="1:6" x14ac:dyDescent="0.2">
      <c r="A142" s="11" t="s">
        <v>180</v>
      </c>
      <c r="B142" s="13">
        <v>3</v>
      </c>
      <c r="C142" s="11" t="s">
        <v>175</v>
      </c>
      <c r="D142" s="13">
        <v>20</v>
      </c>
      <c r="E142" s="11" t="s">
        <v>175</v>
      </c>
      <c r="F142" s="13">
        <v>639</v>
      </c>
    </row>
    <row r="143" spans="1:6" x14ac:dyDescent="0.2">
      <c r="A143" s="11" t="s">
        <v>181</v>
      </c>
      <c r="B143" s="13">
        <v>1</v>
      </c>
      <c r="C143" s="11" t="s">
        <v>176</v>
      </c>
      <c r="D143" s="13">
        <v>12</v>
      </c>
      <c r="E143" s="11" t="s">
        <v>176</v>
      </c>
      <c r="F143" s="13">
        <v>263</v>
      </c>
    </row>
    <row r="144" spans="1:6" x14ac:dyDescent="0.2">
      <c r="A144" s="11" t="s">
        <v>182</v>
      </c>
      <c r="B144" s="13">
        <v>1</v>
      </c>
      <c r="C144" s="11" t="s">
        <v>177</v>
      </c>
      <c r="D144" s="13">
        <v>6</v>
      </c>
      <c r="E144" s="11" t="s">
        <v>177</v>
      </c>
      <c r="F144" s="13">
        <v>182</v>
      </c>
    </row>
    <row r="145" spans="1:6" x14ac:dyDescent="0.2">
      <c r="A145" s="11" t="s">
        <v>183</v>
      </c>
      <c r="B145" s="13">
        <v>2</v>
      </c>
      <c r="C145" s="11" t="s">
        <v>178</v>
      </c>
      <c r="D145" s="13">
        <v>4</v>
      </c>
      <c r="E145" s="11" t="s">
        <v>178</v>
      </c>
      <c r="F145" s="13">
        <v>106</v>
      </c>
    </row>
    <row r="146" spans="1:6" x14ac:dyDescent="0.2">
      <c r="A146" s="11" t="s">
        <v>184</v>
      </c>
      <c r="B146" s="13">
        <v>1</v>
      </c>
      <c r="C146" s="11" t="s">
        <v>179</v>
      </c>
      <c r="D146" s="13">
        <v>31</v>
      </c>
      <c r="E146" s="11" t="s">
        <v>179</v>
      </c>
      <c r="F146" s="13">
        <v>307</v>
      </c>
    </row>
    <row r="147" spans="1:6" x14ac:dyDescent="0.2">
      <c r="A147" s="11" t="s">
        <v>186</v>
      </c>
      <c r="B147" s="13">
        <v>2</v>
      </c>
      <c r="C147" s="11" t="s">
        <v>180</v>
      </c>
      <c r="D147" s="13">
        <v>7</v>
      </c>
      <c r="E147" s="11" t="s">
        <v>180</v>
      </c>
      <c r="F147" s="13">
        <v>138</v>
      </c>
    </row>
    <row r="148" spans="1:6" x14ac:dyDescent="0.2">
      <c r="A148" s="11" t="s">
        <v>187</v>
      </c>
      <c r="B148" s="13">
        <v>2</v>
      </c>
      <c r="C148" s="11" t="s">
        <v>181</v>
      </c>
      <c r="D148" s="13">
        <v>11</v>
      </c>
      <c r="E148" s="11" t="s">
        <v>181</v>
      </c>
      <c r="F148" s="13">
        <v>131</v>
      </c>
    </row>
    <row r="149" spans="1:6" x14ac:dyDescent="0.2">
      <c r="A149" s="11" t="s">
        <v>188</v>
      </c>
      <c r="B149" s="13">
        <v>1</v>
      </c>
      <c r="C149" s="11" t="s">
        <v>182</v>
      </c>
      <c r="D149" s="13">
        <v>12</v>
      </c>
      <c r="E149" s="11" t="s">
        <v>182</v>
      </c>
      <c r="F149" s="13">
        <v>118</v>
      </c>
    </row>
    <row r="150" spans="1:6" x14ac:dyDescent="0.2">
      <c r="A150" s="11" t="s">
        <v>189</v>
      </c>
      <c r="B150" s="13">
        <v>2</v>
      </c>
      <c r="C150" s="11" t="s">
        <v>183</v>
      </c>
      <c r="D150" s="13">
        <v>7</v>
      </c>
      <c r="E150" s="11" t="s">
        <v>183</v>
      </c>
      <c r="F150" s="13">
        <v>121</v>
      </c>
    </row>
    <row r="151" spans="1:6" x14ac:dyDescent="0.2">
      <c r="A151" s="11" t="s">
        <v>190</v>
      </c>
      <c r="B151" s="13">
        <v>1</v>
      </c>
      <c r="C151" s="11" t="s">
        <v>184</v>
      </c>
      <c r="D151" s="13">
        <v>3</v>
      </c>
      <c r="E151" s="11" t="s">
        <v>184</v>
      </c>
      <c r="F151" s="13">
        <v>77</v>
      </c>
    </row>
    <row r="152" spans="1:6" x14ac:dyDescent="0.2">
      <c r="A152" s="11" t="s">
        <v>191</v>
      </c>
      <c r="B152" s="13">
        <v>2</v>
      </c>
      <c r="C152" s="11" t="s">
        <v>185</v>
      </c>
      <c r="D152" s="13">
        <v>2</v>
      </c>
      <c r="E152" s="11" t="s">
        <v>185</v>
      </c>
      <c r="F152" s="13">
        <v>349</v>
      </c>
    </row>
    <row r="153" spans="1:6" x14ac:dyDescent="0.2">
      <c r="A153" s="11" t="s">
        <v>192</v>
      </c>
      <c r="B153" s="13">
        <v>45</v>
      </c>
      <c r="C153" s="11" t="s">
        <v>186</v>
      </c>
      <c r="D153" s="13">
        <v>2</v>
      </c>
      <c r="E153" s="11" t="s">
        <v>186</v>
      </c>
      <c r="F153" s="13">
        <v>95</v>
      </c>
    </row>
    <row r="154" spans="1:6" x14ac:dyDescent="0.2">
      <c r="A154" s="11" t="s">
        <v>193</v>
      </c>
      <c r="B154" s="13">
        <v>24</v>
      </c>
      <c r="C154" s="11" t="s">
        <v>187</v>
      </c>
      <c r="D154" s="13">
        <v>80</v>
      </c>
      <c r="E154" s="11" t="s">
        <v>187</v>
      </c>
      <c r="F154" s="13">
        <v>890</v>
      </c>
    </row>
    <row r="155" spans="1:6" x14ac:dyDescent="0.2">
      <c r="A155" s="11" t="s">
        <v>194</v>
      </c>
      <c r="B155" s="13">
        <v>4</v>
      </c>
      <c r="C155" s="11" t="s">
        <v>188</v>
      </c>
      <c r="D155" s="13">
        <v>45</v>
      </c>
      <c r="E155" s="11" t="s">
        <v>188</v>
      </c>
      <c r="F155" s="13">
        <v>1830</v>
      </c>
    </row>
    <row r="156" spans="1:6" x14ac:dyDescent="0.2">
      <c r="A156" s="11" t="s">
        <v>195</v>
      </c>
      <c r="B156" s="13">
        <v>2</v>
      </c>
      <c r="C156" s="11" t="s">
        <v>189</v>
      </c>
      <c r="D156" s="13">
        <v>8</v>
      </c>
      <c r="E156" s="11" t="s">
        <v>189</v>
      </c>
      <c r="F156" s="13">
        <v>320</v>
      </c>
    </row>
    <row r="157" spans="1:6" x14ac:dyDescent="0.2">
      <c r="A157" s="11" t="s">
        <v>196</v>
      </c>
      <c r="B157" s="13">
        <v>5</v>
      </c>
      <c r="C157" s="11" t="s">
        <v>190</v>
      </c>
      <c r="D157" s="13">
        <v>13</v>
      </c>
      <c r="E157" s="11" t="s">
        <v>190</v>
      </c>
      <c r="F157" s="13">
        <v>85</v>
      </c>
    </row>
    <row r="158" spans="1:6" x14ac:dyDescent="0.2">
      <c r="A158" s="11" t="s">
        <v>197</v>
      </c>
      <c r="B158" s="13">
        <v>1</v>
      </c>
      <c r="C158" s="11" t="s">
        <v>191</v>
      </c>
      <c r="D158" s="13">
        <v>50</v>
      </c>
      <c r="E158" s="11" t="s">
        <v>191</v>
      </c>
      <c r="F158" s="13">
        <v>974</v>
      </c>
    </row>
    <row r="159" spans="1:6" x14ac:dyDescent="0.2">
      <c r="A159" s="11" t="s">
        <v>198</v>
      </c>
      <c r="B159" s="13">
        <v>1</v>
      </c>
      <c r="C159" s="11" t="s">
        <v>192</v>
      </c>
      <c r="D159" s="13">
        <v>83</v>
      </c>
      <c r="E159" s="11" t="s">
        <v>192</v>
      </c>
      <c r="F159" s="13">
        <v>1487</v>
      </c>
    </row>
    <row r="160" spans="1:6" x14ac:dyDescent="0.2">
      <c r="A160" s="11" t="s">
        <v>199</v>
      </c>
      <c r="B160" s="13">
        <v>3</v>
      </c>
      <c r="C160" s="11" t="s">
        <v>193</v>
      </c>
      <c r="D160" s="13">
        <v>48</v>
      </c>
      <c r="E160" s="11" t="s">
        <v>193</v>
      </c>
      <c r="F160" s="13">
        <v>1412</v>
      </c>
    </row>
    <row r="161" spans="1:6" x14ac:dyDescent="0.2">
      <c r="A161" s="11" t="s">
        <v>200</v>
      </c>
      <c r="B161" s="13">
        <v>2</v>
      </c>
      <c r="C161" s="11" t="s">
        <v>194</v>
      </c>
      <c r="D161" s="13">
        <v>24</v>
      </c>
      <c r="E161" s="11" t="s">
        <v>194</v>
      </c>
      <c r="F161" s="13">
        <v>564</v>
      </c>
    </row>
    <row r="162" spans="1:6" x14ac:dyDescent="0.2">
      <c r="A162" s="11" t="s">
        <v>201</v>
      </c>
      <c r="B162" s="13">
        <v>1</v>
      </c>
      <c r="C162" s="11" t="s">
        <v>195</v>
      </c>
      <c r="D162" s="13">
        <v>2</v>
      </c>
      <c r="E162" s="11" t="s">
        <v>195</v>
      </c>
      <c r="F162" s="13">
        <v>1347</v>
      </c>
    </row>
    <row r="163" spans="1:6" x14ac:dyDescent="0.2">
      <c r="A163" s="11" t="s">
        <v>202</v>
      </c>
      <c r="B163" s="13">
        <v>1</v>
      </c>
      <c r="C163" s="11" t="s">
        <v>196</v>
      </c>
      <c r="D163" s="13">
        <v>4</v>
      </c>
      <c r="E163" s="11" t="s">
        <v>196</v>
      </c>
      <c r="F163" s="13">
        <v>588</v>
      </c>
    </row>
    <row r="164" spans="1:6" x14ac:dyDescent="0.2">
      <c r="A164" s="11" t="s">
        <v>203</v>
      </c>
      <c r="B164" s="13">
        <v>3</v>
      </c>
      <c r="C164" s="11" t="s">
        <v>197</v>
      </c>
      <c r="D164" s="13">
        <v>7</v>
      </c>
      <c r="E164" s="11" t="s">
        <v>197</v>
      </c>
      <c r="F164" s="13">
        <v>277</v>
      </c>
    </row>
    <row r="165" spans="1:6" x14ac:dyDescent="0.2">
      <c r="A165" s="11" t="s">
        <v>204</v>
      </c>
      <c r="B165" s="13">
        <v>2</v>
      </c>
      <c r="C165" s="11" t="s">
        <v>198</v>
      </c>
      <c r="D165" s="13">
        <v>4</v>
      </c>
      <c r="E165" s="11" t="s">
        <v>198</v>
      </c>
      <c r="F165" s="13">
        <v>261</v>
      </c>
    </row>
    <row r="166" spans="1:6" x14ac:dyDescent="0.2">
      <c r="A166" s="11" t="s">
        <v>208</v>
      </c>
      <c r="B166" s="13">
        <v>1</v>
      </c>
      <c r="C166" s="11" t="s">
        <v>199</v>
      </c>
      <c r="D166" s="13">
        <v>0</v>
      </c>
      <c r="E166" s="11" t="s">
        <v>199</v>
      </c>
      <c r="F166" s="13">
        <v>214</v>
      </c>
    </row>
    <row r="167" spans="1:6" x14ac:dyDescent="0.2">
      <c r="A167" s="11" t="s">
        <v>209</v>
      </c>
      <c r="B167" s="13">
        <v>1</v>
      </c>
      <c r="C167" s="11" t="s">
        <v>200</v>
      </c>
      <c r="D167" s="13">
        <v>3</v>
      </c>
      <c r="E167" s="11" t="s">
        <v>200</v>
      </c>
      <c r="F167" s="13">
        <v>468</v>
      </c>
    </row>
    <row r="168" spans="1:6" x14ac:dyDescent="0.2">
      <c r="A168" s="11" t="s">
        <v>210</v>
      </c>
      <c r="B168" s="13">
        <v>2</v>
      </c>
      <c r="C168" s="11" t="s">
        <v>201</v>
      </c>
      <c r="D168" s="13">
        <v>35</v>
      </c>
      <c r="E168" s="11" t="s">
        <v>201</v>
      </c>
      <c r="F168" s="13">
        <v>1604</v>
      </c>
    </row>
    <row r="169" spans="1:6" x14ac:dyDescent="0.2">
      <c r="A169" s="11" t="s">
        <v>211</v>
      </c>
      <c r="B169" s="13">
        <v>1</v>
      </c>
      <c r="C169" s="11" t="s">
        <v>202</v>
      </c>
      <c r="D169" s="13">
        <v>15</v>
      </c>
      <c r="E169" s="11" t="s">
        <v>202</v>
      </c>
      <c r="F169" s="13">
        <v>800</v>
      </c>
    </row>
    <row r="170" spans="1:6" x14ac:dyDescent="0.2">
      <c r="A170" s="11" t="s">
        <v>212</v>
      </c>
      <c r="B170" s="13">
        <v>2</v>
      </c>
      <c r="C170" s="11" t="s">
        <v>203</v>
      </c>
      <c r="D170" s="13">
        <v>6</v>
      </c>
      <c r="E170" s="11" t="s">
        <v>203</v>
      </c>
      <c r="F170" s="13">
        <v>448</v>
      </c>
    </row>
    <row r="171" spans="1:6" x14ac:dyDescent="0.2">
      <c r="A171" s="11" t="s">
        <v>213</v>
      </c>
      <c r="B171" s="13">
        <v>1</v>
      </c>
      <c r="C171" s="11" t="s">
        <v>204</v>
      </c>
      <c r="D171" s="13">
        <v>5</v>
      </c>
      <c r="E171" s="11" t="s">
        <v>204</v>
      </c>
      <c r="F171" s="13">
        <v>580</v>
      </c>
    </row>
    <row r="172" spans="1:6" x14ac:dyDescent="0.2">
      <c r="A172" s="11" t="s">
        <v>215</v>
      </c>
      <c r="B172" s="13">
        <v>1</v>
      </c>
      <c r="C172" s="11" t="s">
        <v>205</v>
      </c>
      <c r="D172" s="13">
        <v>4</v>
      </c>
      <c r="E172" s="11" t="s">
        <v>205</v>
      </c>
      <c r="F172" s="13">
        <v>277</v>
      </c>
    </row>
    <row r="173" spans="1:6" x14ac:dyDescent="0.2">
      <c r="A173" s="11" t="s">
        <v>216</v>
      </c>
      <c r="B173" s="13">
        <v>3</v>
      </c>
      <c r="C173" s="11" t="s">
        <v>206</v>
      </c>
      <c r="D173" s="13">
        <v>4</v>
      </c>
      <c r="E173" s="11" t="s">
        <v>206</v>
      </c>
      <c r="F173" s="13">
        <v>1018</v>
      </c>
    </row>
    <row r="174" spans="1:6" x14ac:dyDescent="0.2">
      <c r="A174" s="11" t="s">
        <v>217</v>
      </c>
      <c r="B174" s="13">
        <v>2</v>
      </c>
      <c r="C174" s="11" t="s">
        <v>207</v>
      </c>
      <c r="D174" s="13">
        <v>79</v>
      </c>
      <c r="E174" s="11" t="s">
        <v>207</v>
      </c>
      <c r="F174" s="13">
        <v>1212</v>
      </c>
    </row>
    <row r="175" spans="1:6" x14ac:dyDescent="0.2">
      <c r="A175" s="11" t="s">
        <v>218</v>
      </c>
      <c r="B175" s="13">
        <v>1</v>
      </c>
      <c r="C175" s="11" t="s">
        <v>208</v>
      </c>
      <c r="D175" s="13">
        <v>19</v>
      </c>
      <c r="E175" s="11" t="s">
        <v>208</v>
      </c>
      <c r="F175" s="13">
        <v>668</v>
      </c>
    </row>
    <row r="176" spans="1:6" x14ac:dyDescent="0.2">
      <c r="A176" s="11" t="s">
        <v>219</v>
      </c>
      <c r="B176" s="13">
        <v>1</v>
      </c>
      <c r="C176" s="11" t="s">
        <v>209</v>
      </c>
      <c r="D176" s="13">
        <v>56</v>
      </c>
      <c r="E176" s="11" t="s">
        <v>209</v>
      </c>
      <c r="F176" s="13">
        <v>716</v>
      </c>
    </row>
    <row r="177" spans="1:6" x14ac:dyDescent="0.2">
      <c r="A177" s="11" t="s">
        <v>220</v>
      </c>
      <c r="B177" s="13">
        <v>2</v>
      </c>
      <c r="C177" s="11" t="s">
        <v>210</v>
      </c>
      <c r="D177" s="13">
        <v>18</v>
      </c>
      <c r="E177" s="11" t="s">
        <v>210</v>
      </c>
      <c r="F177" s="13">
        <v>650</v>
      </c>
    </row>
    <row r="178" spans="1:6" x14ac:dyDescent="0.2">
      <c r="A178" s="11" t="s">
        <v>221</v>
      </c>
      <c r="B178" s="13">
        <v>4</v>
      </c>
      <c r="C178" s="11" t="s">
        <v>211</v>
      </c>
      <c r="D178" s="13">
        <v>97</v>
      </c>
      <c r="E178" s="11" t="s">
        <v>211</v>
      </c>
      <c r="F178" s="13">
        <v>1303</v>
      </c>
    </row>
    <row r="179" spans="1:6" x14ac:dyDescent="0.2">
      <c r="A179" s="11" t="s">
        <v>222</v>
      </c>
      <c r="B179" s="13">
        <v>1</v>
      </c>
      <c r="C179" s="11" t="s">
        <v>212</v>
      </c>
      <c r="D179" s="13">
        <v>27</v>
      </c>
      <c r="E179" s="11" t="s">
        <v>212</v>
      </c>
      <c r="F179" s="13">
        <v>682</v>
      </c>
    </row>
    <row r="180" spans="1:6" x14ac:dyDescent="0.2">
      <c r="A180" s="11" t="s">
        <v>224</v>
      </c>
      <c r="B180" s="13">
        <v>3</v>
      </c>
      <c r="C180" s="11" t="s">
        <v>213</v>
      </c>
      <c r="D180" s="13">
        <v>10</v>
      </c>
      <c r="E180" s="11" t="s">
        <v>213</v>
      </c>
      <c r="F180" s="13">
        <v>276</v>
      </c>
    </row>
    <row r="181" spans="1:6" x14ac:dyDescent="0.2">
      <c r="A181" s="11" t="s">
        <v>226</v>
      </c>
      <c r="B181" s="13">
        <v>4</v>
      </c>
      <c r="C181" s="11" t="s">
        <v>214</v>
      </c>
      <c r="D181" s="13">
        <v>7</v>
      </c>
      <c r="E181" s="11" t="s">
        <v>214</v>
      </c>
      <c r="F181" s="13">
        <v>409</v>
      </c>
    </row>
    <row r="182" spans="1:6" x14ac:dyDescent="0.2">
      <c r="A182" s="11" t="s">
        <v>227</v>
      </c>
      <c r="B182" s="13">
        <v>2</v>
      </c>
      <c r="C182" s="11" t="s">
        <v>215</v>
      </c>
      <c r="D182" s="13">
        <v>2</v>
      </c>
      <c r="E182" s="11" t="s">
        <v>215</v>
      </c>
      <c r="F182" s="13">
        <v>348</v>
      </c>
    </row>
    <row r="183" spans="1:6" x14ac:dyDescent="0.2">
      <c r="A183" s="11" t="s">
        <v>228</v>
      </c>
      <c r="B183" s="13">
        <v>2</v>
      </c>
      <c r="C183" s="11" t="s">
        <v>216</v>
      </c>
      <c r="D183" s="13">
        <v>1</v>
      </c>
      <c r="E183" s="11" t="s">
        <v>216</v>
      </c>
      <c r="F183" s="13">
        <v>284</v>
      </c>
    </row>
    <row r="184" spans="1:6" x14ac:dyDescent="0.2">
      <c r="A184" s="11" t="s">
        <v>229</v>
      </c>
      <c r="B184" s="13">
        <v>2</v>
      </c>
      <c r="C184" s="11" t="s">
        <v>217</v>
      </c>
      <c r="D184" s="13">
        <v>4</v>
      </c>
      <c r="E184" s="11" t="s">
        <v>217</v>
      </c>
      <c r="F184" s="13">
        <v>727</v>
      </c>
    </row>
    <row r="185" spans="1:6" x14ac:dyDescent="0.2">
      <c r="A185" s="11" t="s">
        <v>230</v>
      </c>
      <c r="B185" s="13">
        <v>2</v>
      </c>
      <c r="C185" s="11" t="s">
        <v>218</v>
      </c>
      <c r="D185" s="13">
        <v>3</v>
      </c>
      <c r="E185" s="11" t="s">
        <v>218</v>
      </c>
      <c r="F185" s="13">
        <v>672</v>
      </c>
    </row>
    <row r="186" spans="1:6" x14ac:dyDescent="0.2">
      <c r="A186" s="11" t="s">
        <v>231</v>
      </c>
      <c r="B186" s="13">
        <v>1</v>
      </c>
      <c r="C186" s="11" t="s">
        <v>219</v>
      </c>
      <c r="D186" s="13">
        <v>4</v>
      </c>
      <c r="E186" s="11" t="s">
        <v>219</v>
      </c>
      <c r="F186" s="13">
        <v>569</v>
      </c>
    </row>
    <row r="187" spans="1:6" x14ac:dyDescent="0.2">
      <c r="A187" s="11" t="s">
        <v>232</v>
      </c>
      <c r="B187" s="13">
        <v>1</v>
      </c>
      <c r="C187" s="11" t="s">
        <v>220</v>
      </c>
      <c r="D187" s="13">
        <v>3</v>
      </c>
      <c r="E187" s="11" t="s">
        <v>220</v>
      </c>
      <c r="F187" s="13">
        <v>470</v>
      </c>
    </row>
    <row r="188" spans="1:6" x14ac:dyDescent="0.2">
      <c r="A188" s="11" t="s">
        <v>233</v>
      </c>
      <c r="B188" s="13">
        <v>1</v>
      </c>
      <c r="C188" s="11" t="s">
        <v>221</v>
      </c>
      <c r="D188" s="13">
        <v>1</v>
      </c>
      <c r="E188" s="11" t="s">
        <v>221</v>
      </c>
      <c r="F188" s="13">
        <v>207</v>
      </c>
    </row>
    <row r="189" spans="1:6" x14ac:dyDescent="0.2">
      <c r="A189" s="11" t="s">
        <v>234</v>
      </c>
      <c r="B189" s="13">
        <v>1</v>
      </c>
      <c r="C189" s="11" t="s">
        <v>222</v>
      </c>
      <c r="D189" s="13">
        <v>48</v>
      </c>
      <c r="E189" s="11" t="s">
        <v>222</v>
      </c>
      <c r="F189" s="13">
        <v>849</v>
      </c>
    </row>
    <row r="190" spans="1:6" x14ac:dyDescent="0.2">
      <c r="A190" s="11" t="s">
        <v>235</v>
      </c>
      <c r="B190" s="13">
        <v>2</v>
      </c>
      <c r="C190" s="11" t="s">
        <v>223</v>
      </c>
      <c r="D190" s="13">
        <v>19</v>
      </c>
      <c r="E190" s="11" t="s">
        <v>223</v>
      </c>
      <c r="F190" s="13">
        <v>535</v>
      </c>
    </row>
    <row r="191" spans="1:6" x14ac:dyDescent="0.2">
      <c r="A191" s="11" t="s">
        <v>236</v>
      </c>
      <c r="B191" s="13">
        <v>6</v>
      </c>
      <c r="C191" s="11" t="s">
        <v>224</v>
      </c>
      <c r="D191" s="13">
        <v>11</v>
      </c>
      <c r="E191" s="11" t="s">
        <v>224</v>
      </c>
      <c r="F191" s="13">
        <v>191</v>
      </c>
    </row>
    <row r="192" spans="1:6" x14ac:dyDescent="0.2">
      <c r="A192" s="11" t="s">
        <v>237</v>
      </c>
      <c r="B192" s="13">
        <v>5</v>
      </c>
      <c r="C192" s="11" t="s">
        <v>225</v>
      </c>
      <c r="D192" s="13">
        <v>3</v>
      </c>
      <c r="E192" s="11" t="s">
        <v>225</v>
      </c>
      <c r="F192" s="13">
        <v>95</v>
      </c>
    </row>
    <row r="193" spans="1:6" x14ac:dyDescent="0.2">
      <c r="A193" s="11" t="s">
        <v>238</v>
      </c>
      <c r="B193" s="13">
        <v>3</v>
      </c>
      <c r="C193" s="11" t="s">
        <v>226</v>
      </c>
      <c r="D193" s="13">
        <v>3</v>
      </c>
      <c r="E193" s="11" t="s">
        <v>226</v>
      </c>
      <c r="F193" s="13">
        <v>119</v>
      </c>
    </row>
    <row r="194" spans="1:6" x14ac:dyDescent="0.2">
      <c r="A194" s="11" t="s">
        <v>239</v>
      </c>
      <c r="B194" s="13">
        <v>4</v>
      </c>
      <c r="C194" s="11" t="s">
        <v>227</v>
      </c>
      <c r="D194" s="13">
        <v>16</v>
      </c>
      <c r="E194" s="11" t="s">
        <v>227</v>
      </c>
      <c r="F194" s="13">
        <v>337</v>
      </c>
    </row>
    <row r="195" spans="1:6" x14ac:dyDescent="0.2">
      <c r="A195" s="11" t="s">
        <v>240</v>
      </c>
      <c r="B195" s="13">
        <v>3</v>
      </c>
      <c r="C195" s="11" t="s">
        <v>228</v>
      </c>
      <c r="D195" s="13">
        <v>7</v>
      </c>
      <c r="E195" s="11" t="s">
        <v>228</v>
      </c>
      <c r="F195" s="13">
        <v>172</v>
      </c>
    </row>
    <row r="196" spans="1:6" x14ac:dyDescent="0.2">
      <c r="A196" s="11" t="s">
        <v>241</v>
      </c>
      <c r="B196" s="13">
        <v>2</v>
      </c>
      <c r="C196" s="11" t="s">
        <v>229</v>
      </c>
      <c r="D196" s="13">
        <v>56</v>
      </c>
      <c r="E196" s="11" t="s">
        <v>229</v>
      </c>
      <c r="F196" s="13">
        <v>762</v>
      </c>
    </row>
    <row r="197" spans="1:6" x14ac:dyDescent="0.2">
      <c r="A197" s="11" t="s">
        <v>242</v>
      </c>
      <c r="B197" s="13">
        <v>2</v>
      </c>
      <c r="C197" s="11" t="s">
        <v>230</v>
      </c>
      <c r="D197" s="13">
        <v>20</v>
      </c>
      <c r="E197" s="11" t="s">
        <v>230</v>
      </c>
      <c r="F197" s="13">
        <v>338</v>
      </c>
    </row>
    <row r="198" spans="1:6" x14ac:dyDescent="0.2">
      <c r="A198" s="11" t="s">
        <v>243</v>
      </c>
      <c r="B198" s="13">
        <v>3</v>
      </c>
      <c r="C198" s="11" t="s">
        <v>231</v>
      </c>
      <c r="D198" s="13">
        <v>4</v>
      </c>
      <c r="E198" s="11" t="s">
        <v>231</v>
      </c>
      <c r="F198" s="13">
        <v>129</v>
      </c>
    </row>
    <row r="199" spans="1:6" x14ac:dyDescent="0.2">
      <c r="A199" s="11" t="s">
        <v>244</v>
      </c>
      <c r="B199" s="13">
        <v>1</v>
      </c>
      <c r="C199" s="11" t="s">
        <v>232</v>
      </c>
      <c r="D199" s="13">
        <v>4</v>
      </c>
      <c r="E199" s="11" t="s">
        <v>232</v>
      </c>
      <c r="F199" s="13">
        <v>123</v>
      </c>
    </row>
    <row r="200" spans="1:6" x14ac:dyDescent="0.2">
      <c r="A200" s="11" t="s">
        <v>246</v>
      </c>
      <c r="B200" s="13">
        <v>3</v>
      </c>
      <c r="C200" s="11" t="s">
        <v>233</v>
      </c>
      <c r="D200" s="13">
        <v>2</v>
      </c>
      <c r="E200" s="11" t="s">
        <v>233</v>
      </c>
      <c r="F200" s="13">
        <v>79</v>
      </c>
    </row>
    <row r="201" spans="1:6" x14ac:dyDescent="0.2">
      <c r="A201" s="11" t="s">
        <v>247</v>
      </c>
      <c r="B201" s="13">
        <v>2</v>
      </c>
      <c r="C201" s="11" t="s">
        <v>234</v>
      </c>
      <c r="D201" s="13">
        <v>10</v>
      </c>
      <c r="E201" s="11" t="s">
        <v>234</v>
      </c>
      <c r="F201" s="13">
        <v>287</v>
      </c>
    </row>
    <row r="202" spans="1:6" x14ac:dyDescent="0.2">
      <c r="A202" s="11" t="s">
        <v>248</v>
      </c>
      <c r="B202" s="13">
        <v>2</v>
      </c>
      <c r="C202" s="11" t="s">
        <v>235</v>
      </c>
      <c r="D202" s="13">
        <v>10</v>
      </c>
      <c r="E202" s="11" t="s">
        <v>235</v>
      </c>
      <c r="F202" s="13">
        <v>143</v>
      </c>
    </row>
    <row r="203" spans="1:6" x14ac:dyDescent="0.2">
      <c r="A203" s="11" t="s">
        <v>249</v>
      </c>
      <c r="B203" s="13">
        <v>5</v>
      </c>
      <c r="C203" s="11" t="s">
        <v>236</v>
      </c>
      <c r="D203" s="13">
        <v>102</v>
      </c>
      <c r="E203" s="11" t="s">
        <v>236</v>
      </c>
      <c r="F203" s="13">
        <v>1485</v>
      </c>
    </row>
    <row r="204" spans="1:6" x14ac:dyDescent="0.2">
      <c r="A204" s="11" t="s">
        <v>250</v>
      </c>
      <c r="B204" s="13">
        <v>1</v>
      </c>
      <c r="C204" s="11" t="s">
        <v>237</v>
      </c>
      <c r="D204" s="13">
        <v>62</v>
      </c>
      <c r="E204" s="11" t="s">
        <v>237</v>
      </c>
      <c r="F204" s="13">
        <v>1718</v>
      </c>
    </row>
    <row r="205" spans="1:6" x14ac:dyDescent="0.2">
      <c r="A205" s="11" t="s">
        <v>251</v>
      </c>
      <c r="B205" s="13">
        <v>3</v>
      </c>
      <c r="C205" s="11" t="s">
        <v>238</v>
      </c>
      <c r="D205" s="13">
        <v>46</v>
      </c>
      <c r="E205" s="11" t="s">
        <v>238</v>
      </c>
      <c r="F205" s="13">
        <v>2009</v>
      </c>
    </row>
    <row r="206" spans="1:6" x14ac:dyDescent="0.2">
      <c r="A206" s="11" t="s">
        <v>252</v>
      </c>
      <c r="B206" s="13">
        <v>2</v>
      </c>
      <c r="C206" s="11" t="s">
        <v>239</v>
      </c>
      <c r="D206" s="13">
        <v>8</v>
      </c>
      <c r="E206" s="11" t="s">
        <v>239</v>
      </c>
      <c r="F206" s="13">
        <v>923</v>
      </c>
    </row>
    <row r="207" spans="1:6" x14ac:dyDescent="0.2">
      <c r="A207" s="11" t="s">
        <v>253</v>
      </c>
      <c r="B207" s="13">
        <v>5</v>
      </c>
      <c r="C207" s="11" t="s">
        <v>240</v>
      </c>
      <c r="D207" s="13">
        <v>11</v>
      </c>
      <c r="E207" s="11" t="s">
        <v>240</v>
      </c>
      <c r="F207" s="13">
        <v>589</v>
      </c>
    </row>
    <row r="208" spans="1:6" x14ac:dyDescent="0.2">
      <c r="A208" s="11" t="s">
        <v>254</v>
      </c>
      <c r="B208" s="13">
        <v>5</v>
      </c>
      <c r="C208" s="11" t="s">
        <v>241</v>
      </c>
      <c r="D208" s="13">
        <v>17</v>
      </c>
      <c r="E208" s="11" t="s">
        <v>241</v>
      </c>
      <c r="F208" s="13">
        <v>638</v>
      </c>
    </row>
    <row r="209" spans="1:6" x14ac:dyDescent="0.2">
      <c r="A209" s="11" t="s">
        <v>255</v>
      </c>
      <c r="B209" s="13">
        <v>4</v>
      </c>
      <c r="C209" s="11" t="s">
        <v>242</v>
      </c>
      <c r="D209" s="13">
        <v>19</v>
      </c>
      <c r="E209" s="11" t="s">
        <v>242</v>
      </c>
      <c r="F209" s="13">
        <v>555</v>
      </c>
    </row>
    <row r="210" spans="1:6" x14ac:dyDescent="0.2">
      <c r="A210" s="11" t="s">
        <v>256</v>
      </c>
      <c r="B210" s="13">
        <v>5</v>
      </c>
      <c r="C210" s="11" t="s">
        <v>243</v>
      </c>
      <c r="D210" s="13">
        <v>27</v>
      </c>
      <c r="E210" s="11" t="s">
        <v>243</v>
      </c>
      <c r="F210" s="13">
        <v>627</v>
      </c>
    </row>
    <row r="211" spans="1:6" x14ac:dyDescent="0.2">
      <c r="A211" s="11" t="s">
        <v>257</v>
      </c>
      <c r="B211" s="13">
        <v>8</v>
      </c>
      <c r="C211" s="11" t="s">
        <v>244</v>
      </c>
      <c r="D211" s="13">
        <v>11</v>
      </c>
      <c r="E211" s="11" t="s">
        <v>244</v>
      </c>
      <c r="F211" s="13">
        <v>379</v>
      </c>
    </row>
    <row r="212" spans="1:6" x14ac:dyDescent="0.2">
      <c r="A212" s="11" t="s">
        <v>258</v>
      </c>
      <c r="B212" s="13">
        <v>6</v>
      </c>
      <c r="C212" s="11" t="s">
        <v>245</v>
      </c>
      <c r="D212" s="13">
        <v>1</v>
      </c>
      <c r="E212" s="11" t="s">
        <v>245</v>
      </c>
      <c r="F212" s="13">
        <v>353</v>
      </c>
    </row>
    <row r="213" spans="1:6" x14ac:dyDescent="0.2">
      <c r="A213" s="11" t="s">
        <v>259</v>
      </c>
      <c r="B213" s="13">
        <v>4</v>
      </c>
      <c r="C213" s="11" t="s">
        <v>246</v>
      </c>
      <c r="D213" s="13">
        <v>11</v>
      </c>
      <c r="E213" s="11" t="s">
        <v>246</v>
      </c>
      <c r="F213" s="13">
        <v>258</v>
      </c>
    </row>
    <row r="214" spans="1:6" x14ac:dyDescent="0.2">
      <c r="A214" s="11" t="s">
        <v>260</v>
      </c>
      <c r="B214" s="13">
        <v>4</v>
      </c>
      <c r="C214" s="11" t="s">
        <v>247</v>
      </c>
      <c r="D214" s="13">
        <v>44</v>
      </c>
      <c r="E214" s="11" t="s">
        <v>247</v>
      </c>
      <c r="F214" s="13">
        <v>1053</v>
      </c>
    </row>
    <row r="215" spans="1:6" x14ac:dyDescent="0.2">
      <c r="A215" s="11" t="s">
        <v>261</v>
      </c>
      <c r="B215" s="13">
        <v>5</v>
      </c>
      <c r="C215" s="11" t="s">
        <v>248</v>
      </c>
      <c r="D215" s="13">
        <v>39</v>
      </c>
      <c r="E215" s="11" t="s">
        <v>248</v>
      </c>
      <c r="F215" s="13">
        <v>807</v>
      </c>
    </row>
    <row r="216" spans="1:6" x14ac:dyDescent="0.2">
      <c r="A216" s="11" t="s">
        <v>262</v>
      </c>
      <c r="B216" s="13">
        <v>9</v>
      </c>
      <c r="C216" s="11" t="s">
        <v>249</v>
      </c>
      <c r="D216" s="13">
        <v>11</v>
      </c>
      <c r="E216" s="11" t="s">
        <v>249</v>
      </c>
      <c r="F216" s="13">
        <v>717</v>
      </c>
    </row>
    <row r="217" spans="1:6" x14ac:dyDescent="0.2">
      <c r="A217" s="11" t="s">
        <v>263</v>
      </c>
      <c r="B217" s="13">
        <v>2</v>
      </c>
      <c r="C217" s="11" t="s">
        <v>250</v>
      </c>
      <c r="D217" s="13">
        <v>24</v>
      </c>
      <c r="E217" s="11" t="s">
        <v>250</v>
      </c>
      <c r="F217" s="13">
        <v>1005</v>
      </c>
    </row>
    <row r="218" spans="1:6" x14ac:dyDescent="0.2">
      <c r="A218" s="11" t="s">
        <v>264</v>
      </c>
      <c r="B218" s="13">
        <v>4</v>
      </c>
      <c r="C218" s="11" t="s">
        <v>251</v>
      </c>
      <c r="D218" s="13">
        <v>34</v>
      </c>
      <c r="E218" s="11" t="s">
        <v>251</v>
      </c>
      <c r="F218" s="13">
        <v>923</v>
      </c>
    </row>
    <row r="219" spans="1:6" x14ac:dyDescent="0.2">
      <c r="A219" s="11" t="s">
        <v>265</v>
      </c>
      <c r="B219" s="13">
        <v>2</v>
      </c>
      <c r="C219" s="11" t="s">
        <v>252</v>
      </c>
      <c r="D219" s="13">
        <v>17</v>
      </c>
      <c r="E219" s="11" t="s">
        <v>252</v>
      </c>
      <c r="F219" s="13">
        <v>676</v>
      </c>
    </row>
    <row r="220" spans="1:6" x14ac:dyDescent="0.2">
      <c r="A220" s="11" t="s">
        <v>266</v>
      </c>
      <c r="B220" s="13">
        <v>1</v>
      </c>
      <c r="C220" s="11" t="s">
        <v>253</v>
      </c>
      <c r="D220" s="13">
        <v>12</v>
      </c>
      <c r="E220" s="11" t="s">
        <v>253</v>
      </c>
      <c r="F220" s="13">
        <v>431</v>
      </c>
    </row>
    <row r="221" spans="1:6" x14ac:dyDescent="0.2">
      <c r="A221" s="11" t="s">
        <v>267</v>
      </c>
      <c r="B221" s="13">
        <v>2</v>
      </c>
      <c r="C221" s="11" t="s">
        <v>254</v>
      </c>
      <c r="D221" s="13">
        <v>51</v>
      </c>
      <c r="E221" s="11" t="s">
        <v>254</v>
      </c>
      <c r="F221" s="13">
        <v>1108</v>
      </c>
    </row>
    <row r="222" spans="1:6" x14ac:dyDescent="0.2">
      <c r="A222" s="11" t="s">
        <v>268</v>
      </c>
      <c r="B222" s="13">
        <v>3</v>
      </c>
      <c r="C222" s="11" t="s">
        <v>255</v>
      </c>
      <c r="D222" s="13">
        <v>110</v>
      </c>
      <c r="E222" s="11" t="s">
        <v>255</v>
      </c>
      <c r="F222" s="13">
        <v>964</v>
      </c>
    </row>
    <row r="223" spans="1:6" x14ac:dyDescent="0.2">
      <c r="A223" s="11" t="s">
        <v>269</v>
      </c>
      <c r="B223" s="13">
        <v>5</v>
      </c>
      <c r="C223" s="11" t="s">
        <v>256</v>
      </c>
      <c r="D223" s="13">
        <v>64</v>
      </c>
      <c r="E223" s="11" t="s">
        <v>256</v>
      </c>
      <c r="F223" s="13">
        <v>1041</v>
      </c>
    </row>
    <row r="224" spans="1:6" x14ac:dyDescent="0.2">
      <c r="A224" s="11" t="s">
        <v>270</v>
      </c>
      <c r="B224" s="13">
        <v>5</v>
      </c>
      <c r="C224" s="11" t="s">
        <v>257</v>
      </c>
      <c r="D224" s="13">
        <v>73</v>
      </c>
      <c r="E224" s="11" t="s">
        <v>257</v>
      </c>
      <c r="F224" s="13">
        <v>904</v>
      </c>
    </row>
    <row r="225" spans="1:6" x14ac:dyDescent="0.2">
      <c r="A225" s="11" t="s">
        <v>271</v>
      </c>
      <c r="B225" s="13">
        <v>3</v>
      </c>
      <c r="C225" s="11" t="s">
        <v>258</v>
      </c>
      <c r="D225" s="13">
        <v>69</v>
      </c>
      <c r="E225" s="11" t="s">
        <v>258</v>
      </c>
      <c r="F225" s="13">
        <v>1480</v>
      </c>
    </row>
    <row r="226" spans="1:6" x14ac:dyDescent="0.2">
      <c r="A226" s="11" t="s">
        <v>272</v>
      </c>
      <c r="B226" s="13">
        <v>3</v>
      </c>
      <c r="C226" s="11" t="s">
        <v>259</v>
      </c>
      <c r="D226" s="13">
        <v>54</v>
      </c>
      <c r="E226" s="11" t="s">
        <v>259</v>
      </c>
      <c r="F226" s="13">
        <v>1028</v>
      </c>
    </row>
    <row r="227" spans="1:6" x14ac:dyDescent="0.2">
      <c r="A227" s="11" t="s">
        <v>273</v>
      </c>
      <c r="B227" s="13">
        <v>3</v>
      </c>
      <c r="C227" s="11" t="s">
        <v>260</v>
      </c>
      <c r="D227" s="13">
        <v>9</v>
      </c>
      <c r="E227" s="11" t="s">
        <v>260</v>
      </c>
      <c r="F227" s="13">
        <v>400</v>
      </c>
    </row>
    <row r="228" spans="1:6" x14ac:dyDescent="0.2">
      <c r="A228" s="11" t="s">
        <v>274</v>
      </c>
      <c r="B228" s="13">
        <v>5</v>
      </c>
      <c r="C228" s="11" t="s">
        <v>261</v>
      </c>
      <c r="D228" s="13">
        <v>12</v>
      </c>
      <c r="E228" s="11" t="s">
        <v>261</v>
      </c>
      <c r="F228" s="13">
        <v>229</v>
      </c>
    </row>
    <row r="229" spans="1:6" x14ac:dyDescent="0.2">
      <c r="A229" s="11" t="s">
        <v>275</v>
      </c>
      <c r="B229" s="13">
        <v>7</v>
      </c>
      <c r="C229" s="11" t="s">
        <v>262</v>
      </c>
      <c r="D229" s="13">
        <v>7</v>
      </c>
      <c r="E229" s="11" t="s">
        <v>262</v>
      </c>
      <c r="F229" s="13">
        <v>204</v>
      </c>
    </row>
    <row r="230" spans="1:6" x14ac:dyDescent="0.2">
      <c r="A230" s="11" t="s">
        <v>276</v>
      </c>
      <c r="B230" s="13">
        <v>3</v>
      </c>
      <c r="C230" s="11" t="s">
        <v>263</v>
      </c>
      <c r="D230" s="13">
        <v>19</v>
      </c>
      <c r="E230" s="11" t="s">
        <v>263</v>
      </c>
      <c r="F230" s="13">
        <v>372</v>
      </c>
    </row>
    <row r="231" spans="1:6" x14ac:dyDescent="0.2">
      <c r="A231" s="11" t="s">
        <v>277</v>
      </c>
      <c r="B231" s="13">
        <v>6</v>
      </c>
      <c r="C231" s="11" t="s">
        <v>264</v>
      </c>
      <c r="D231" s="13">
        <v>70</v>
      </c>
      <c r="E231" s="11" t="s">
        <v>264</v>
      </c>
      <c r="F231" s="13">
        <v>835</v>
      </c>
    </row>
    <row r="232" spans="1:6" x14ac:dyDescent="0.2">
      <c r="A232" s="11" t="s">
        <v>278</v>
      </c>
      <c r="B232" s="13">
        <v>1</v>
      </c>
      <c r="C232" s="11" t="s">
        <v>265</v>
      </c>
      <c r="D232" s="13">
        <v>37</v>
      </c>
      <c r="E232" s="11" t="s">
        <v>265</v>
      </c>
      <c r="F232" s="13">
        <v>753</v>
      </c>
    </row>
    <row r="233" spans="1:6" x14ac:dyDescent="0.2">
      <c r="A233" s="11" t="s">
        <v>279</v>
      </c>
      <c r="B233" s="13">
        <v>2</v>
      </c>
      <c r="C233" s="11" t="s">
        <v>266</v>
      </c>
      <c r="D233" s="13">
        <v>19</v>
      </c>
      <c r="E233" s="11" t="s">
        <v>266</v>
      </c>
      <c r="F233" s="13">
        <v>330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759DA-A55A-CD4F-9D80-D1F553605A37}">
  <sheetPr>
    <tabColor theme="5"/>
  </sheetPr>
  <dimension ref="A1:M246"/>
  <sheetViews>
    <sheetView zoomScale="135" workbookViewId="0">
      <selection activeCell="H3" sqref="H3:M15"/>
    </sheetView>
  </sheetViews>
  <sheetFormatPr baseColWidth="10" defaultColWidth="8.83203125" defaultRowHeight="15" x14ac:dyDescent="0.2"/>
  <sheetData>
    <row r="1" spans="1:13" ht="16" x14ac:dyDescent="0.2">
      <c r="A1" s="11" t="s">
        <v>33</v>
      </c>
      <c r="B1" s="12"/>
      <c r="C1" s="11" t="s">
        <v>33</v>
      </c>
      <c r="D1" s="12"/>
      <c r="E1" s="11" t="s">
        <v>33</v>
      </c>
      <c r="F1" s="12"/>
    </row>
    <row r="2" spans="1:13" ht="16" x14ac:dyDescent="0.2">
      <c r="A2" s="11" t="s">
        <v>34</v>
      </c>
      <c r="B2" s="12"/>
      <c r="C2" s="11" t="s">
        <v>280</v>
      </c>
      <c r="D2" s="12"/>
      <c r="E2" s="11" t="s">
        <v>282</v>
      </c>
      <c r="F2" s="12"/>
      <c r="J2" s="16" t="s">
        <v>552</v>
      </c>
    </row>
    <row r="3" spans="1:13" x14ac:dyDescent="0.2">
      <c r="A3" s="11" t="s">
        <v>35</v>
      </c>
      <c r="B3" s="13" t="s">
        <v>36</v>
      </c>
      <c r="C3" s="11" t="s">
        <v>35</v>
      </c>
      <c r="D3" s="13" t="s">
        <v>36</v>
      </c>
      <c r="E3" s="11" t="s">
        <v>35</v>
      </c>
      <c r="F3" s="13" t="s">
        <v>36</v>
      </c>
      <c r="H3" s="8" t="s">
        <v>32</v>
      </c>
      <c r="I3" t="s">
        <v>0</v>
      </c>
      <c r="J3" t="s">
        <v>34</v>
      </c>
      <c r="K3" t="s">
        <v>547</v>
      </c>
      <c r="L3" t="s">
        <v>548</v>
      </c>
      <c r="M3" t="s">
        <v>549</v>
      </c>
    </row>
    <row r="4" spans="1:13" x14ac:dyDescent="0.2">
      <c r="A4" s="11" t="s">
        <v>37</v>
      </c>
      <c r="B4" s="13">
        <v>14111</v>
      </c>
      <c r="C4" s="11" t="s">
        <v>37</v>
      </c>
      <c r="D4" s="13">
        <v>1132</v>
      </c>
      <c r="E4" s="11" t="s">
        <v>37</v>
      </c>
      <c r="F4" s="13">
        <v>29842</v>
      </c>
      <c r="H4" s="8" t="str">
        <f>TEXT(EDATE(start_end!$A$2,0), "yyyy-mm")</f>
        <v>2024-07</v>
      </c>
      <c r="I4" s="15" t="str">
        <f>_xlfn.TEXTAFTER(H4,"-")</f>
        <v>07</v>
      </c>
      <c r="J4">
        <f>_xlfn.MAXIFS(B:B, A:A, "*" &amp; H4 &amp; "*") - _xlfn.MINIFS(B:B, A:A, "*" &amp; H4 &amp; "*")</f>
        <v>76</v>
      </c>
      <c r="K4">
        <f>SUMIFS($D:$D, $C:$C, $H4 &amp; "*")</f>
        <v>5246</v>
      </c>
      <c r="L4">
        <f>SUMIFS($F:$F, $E:$E, $H4 &amp; "*")</f>
        <v>793957</v>
      </c>
      <c r="M4">
        <f>$K4/$L4</f>
        <v>6.6074107287926176E-3</v>
      </c>
    </row>
    <row r="5" spans="1:13" x14ac:dyDescent="0.2">
      <c r="A5" s="11" t="s">
        <v>38</v>
      </c>
      <c r="B5" s="13">
        <v>14127</v>
      </c>
      <c r="C5" s="11" t="s">
        <v>38</v>
      </c>
      <c r="D5" s="13">
        <v>584</v>
      </c>
      <c r="E5" s="11" t="s">
        <v>38</v>
      </c>
      <c r="F5" s="13">
        <v>27521</v>
      </c>
      <c r="H5" s="8" t="str">
        <f>TEXT(EDATE(start_end!$A$2,1), "yyyy-mm")</f>
        <v>2024-08</v>
      </c>
      <c r="I5" s="15" t="str">
        <f t="shared" ref="I5:I15" si="0">_xlfn.TEXTAFTER(H5,"-")</f>
        <v>08</v>
      </c>
      <c r="J5">
        <f t="shared" ref="J5:J15" si="1">_xlfn.MAXIFS(B:B, A:A, "*" &amp; H5 &amp; "*") - _xlfn.MINIFS(B:B, A:A, "*" &amp; H5 &amp; "*")</f>
        <v>62</v>
      </c>
      <c r="K5">
        <f t="shared" ref="K5:K15" si="2">SUMIFS($D:$D, $C:$C, $H5 &amp; "*")</f>
        <v>1805</v>
      </c>
      <c r="L5">
        <f t="shared" ref="L5:L15" si="3">SUMIFS($F:$F, $E:$E, $H5 &amp; "*")</f>
        <v>480820</v>
      </c>
      <c r="M5">
        <f t="shared" ref="M5:M15" si="4">$K5/$L5</f>
        <v>3.7540035772222454E-3</v>
      </c>
    </row>
    <row r="6" spans="1:13" x14ac:dyDescent="0.2">
      <c r="A6" s="11" t="s">
        <v>39</v>
      </c>
      <c r="B6" s="13">
        <v>14139</v>
      </c>
      <c r="C6" s="11" t="s">
        <v>39</v>
      </c>
      <c r="D6" s="13">
        <v>512</v>
      </c>
      <c r="E6" s="11" t="s">
        <v>39</v>
      </c>
      <c r="F6" s="13">
        <v>15442</v>
      </c>
      <c r="H6" s="8" t="str">
        <f>TEXT(EDATE(start_end!$A$2,2), "yyyy-mm")</f>
        <v>2024-09</v>
      </c>
      <c r="I6" s="15" t="str">
        <f t="shared" si="0"/>
        <v>09</v>
      </c>
      <c r="J6">
        <f t="shared" si="1"/>
        <v>414</v>
      </c>
      <c r="K6">
        <f t="shared" si="2"/>
        <v>3984</v>
      </c>
      <c r="L6">
        <f t="shared" si="3"/>
        <v>210564</v>
      </c>
      <c r="M6">
        <f t="shared" si="4"/>
        <v>1.8920613210235367E-2</v>
      </c>
    </row>
    <row r="7" spans="1:13" x14ac:dyDescent="0.2">
      <c r="A7" s="11" t="s">
        <v>40</v>
      </c>
      <c r="B7" s="13">
        <v>14147</v>
      </c>
      <c r="C7" s="11" t="s">
        <v>40</v>
      </c>
      <c r="D7" s="13">
        <v>273</v>
      </c>
      <c r="E7" s="11" t="s">
        <v>40</v>
      </c>
      <c r="F7" s="13">
        <v>7680</v>
      </c>
      <c r="H7" s="8" t="str">
        <f>TEXT(EDATE(start_end!$A$2,3), "yyyy-mm")</f>
        <v>2024-10</v>
      </c>
      <c r="I7" s="15" t="str">
        <f t="shared" si="0"/>
        <v>10</v>
      </c>
      <c r="J7">
        <f t="shared" si="1"/>
        <v>48</v>
      </c>
      <c r="K7">
        <f t="shared" si="2"/>
        <v>3256</v>
      </c>
      <c r="L7">
        <f t="shared" si="3"/>
        <v>584447</v>
      </c>
      <c r="M7">
        <f t="shared" si="4"/>
        <v>5.5710783013686446E-3</v>
      </c>
    </row>
    <row r="8" spans="1:13" x14ac:dyDescent="0.2">
      <c r="A8" s="11" t="s">
        <v>41</v>
      </c>
      <c r="B8" s="13">
        <v>14146</v>
      </c>
      <c r="C8" s="11" t="s">
        <v>41</v>
      </c>
      <c r="D8" s="13">
        <v>126</v>
      </c>
      <c r="E8" s="11" t="s">
        <v>41</v>
      </c>
      <c r="F8" s="13">
        <v>3595</v>
      </c>
      <c r="H8" s="8" t="str">
        <f>TEXT(EDATE(start_end!$A$2,4), "yyyy-mm")</f>
        <v>2024-11</v>
      </c>
      <c r="I8" s="15" t="str">
        <f t="shared" si="0"/>
        <v>11</v>
      </c>
      <c r="J8">
        <f t="shared" si="1"/>
        <v>50</v>
      </c>
      <c r="K8">
        <f t="shared" si="2"/>
        <v>3284</v>
      </c>
      <c r="L8">
        <f t="shared" si="3"/>
        <v>457372</v>
      </c>
      <c r="M8">
        <f t="shared" si="4"/>
        <v>7.1801509493366446E-3</v>
      </c>
    </row>
    <row r="9" spans="1:13" x14ac:dyDescent="0.2">
      <c r="A9" s="11" t="s">
        <v>42</v>
      </c>
      <c r="B9" s="13">
        <v>14151</v>
      </c>
      <c r="C9" s="11" t="s">
        <v>42</v>
      </c>
      <c r="D9" s="13">
        <v>85</v>
      </c>
      <c r="E9" s="11" t="s">
        <v>42</v>
      </c>
      <c r="F9" s="13">
        <v>3154</v>
      </c>
      <c r="H9" s="8" t="str">
        <f>TEXT(EDATE(start_end!$A$2,5), "yyyy-mm")</f>
        <v>2024-12</v>
      </c>
      <c r="I9" s="15" t="str">
        <f t="shared" si="0"/>
        <v>12</v>
      </c>
      <c r="J9">
        <f t="shared" si="1"/>
        <v>17</v>
      </c>
      <c r="K9">
        <f t="shared" si="2"/>
        <v>1903</v>
      </c>
      <c r="L9">
        <f t="shared" si="3"/>
        <v>201114</v>
      </c>
      <c r="M9">
        <f t="shared" si="4"/>
        <v>9.4622950167566645E-3</v>
      </c>
    </row>
    <row r="10" spans="1:13" x14ac:dyDescent="0.2">
      <c r="A10" s="11" t="s">
        <v>43</v>
      </c>
      <c r="B10" s="13">
        <v>14150</v>
      </c>
      <c r="C10" s="11" t="s">
        <v>43</v>
      </c>
      <c r="D10" s="13">
        <v>94</v>
      </c>
      <c r="E10" s="11" t="s">
        <v>43</v>
      </c>
      <c r="F10" s="13">
        <v>2285</v>
      </c>
      <c r="H10" s="8" t="str">
        <f>TEXT(EDATE(start_end!$A$2,6), "yyyy-mm")</f>
        <v>2025-01</v>
      </c>
      <c r="I10" s="15" t="str">
        <f t="shared" si="0"/>
        <v>01</v>
      </c>
      <c r="J10">
        <f t="shared" si="1"/>
        <v>25</v>
      </c>
      <c r="K10">
        <f t="shared" si="2"/>
        <v>1121</v>
      </c>
      <c r="L10">
        <f t="shared" si="3"/>
        <v>214580</v>
      </c>
      <c r="M10">
        <f t="shared" si="4"/>
        <v>5.224158821884612E-3</v>
      </c>
    </row>
    <row r="11" spans="1:13" x14ac:dyDescent="0.2">
      <c r="A11" s="11" t="s">
        <v>44</v>
      </c>
      <c r="B11" s="13">
        <v>14152</v>
      </c>
      <c r="C11" s="11" t="s">
        <v>44</v>
      </c>
      <c r="D11" s="13">
        <v>39</v>
      </c>
      <c r="E11" s="11" t="s">
        <v>44</v>
      </c>
      <c r="F11" s="13">
        <v>2079</v>
      </c>
      <c r="H11" s="8" t="str">
        <f>TEXT(EDATE(start_end!$A$2,7), "yyyy-mm")</f>
        <v>2025-02</v>
      </c>
      <c r="I11" s="15" t="str">
        <f t="shared" si="0"/>
        <v>02</v>
      </c>
      <c r="J11">
        <f t="shared" si="1"/>
        <v>56</v>
      </c>
      <c r="K11">
        <f t="shared" si="2"/>
        <v>2051</v>
      </c>
      <c r="L11">
        <f t="shared" si="3"/>
        <v>652699</v>
      </c>
      <c r="M11">
        <f t="shared" si="4"/>
        <v>3.1423366666717737E-3</v>
      </c>
    </row>
    <row r="12" spans="1:13" x14ac:dyDescent="0.2">
      <c r="A12" s="11" t="s">
        <v>45</v>
      </c>
      <c r="B12" s="13">
        <v>14153</v>
      </c>
      <c r="C12" s="11" t="s">
        <v>45</v>
      </c>
      <c r="D12" s="13">
        <v>48</v>
      </c>
      <c r="E12" s="11" t="s">
        <v>45</v>
      </c>
      <c r="F12" s="13">
        <v>1200</v>
      </c>
      <c r="H12" s="8" t="str">
        <f>TEXT(EDATE(start_end!$A$2,8), "yyyy-mm")</f>
        <v>2025-03</v>
      </c>
      <c r="I12" s="15" t="str">
        <f t="shared" si="0"/>
        <v>03</v>
      </c>
      <c r="J12">
        <f t="shared" si="1"/>
        <v>0</v>
      </c>
      <c r="K12">
        <f t="shared" si="2"/>
        <v>0</v>
      </c>
      <c r="L12">
        <f t="shared" si="3"/>
        <v>0</v>
      </c>
      <c r="M12" t="e">
        <f t="shared" si="4"/>
        <v>#DIV/0!</v>
      </c>
    </row>
    <row r="13" spans="1:13" x14ac:dyDescent="0.2">
      <c r="A13" s="11" t="s">
        <v>46</v>
      </c>
      <c r="B13" s="13">
        <v>14154</v>
      </c>
      <c r="C13" s="11" t="s">
        <v>46</v>
      </c>
      <c r="D13" s="13">
        <v>59</v>
      </c>
      <c r="E13" s="11" t="s">
        <v>46</v>
      </c>
      <c r="F13" s="13">
        <v>1518</v>
      </c>
      <c r="H13" s="8" t="str">
        <f>TEXT(EDATE(start_end!$A$2,9), "yyyy-mm")</f>
        <v>2025-04</v>
      </c>
      <c r="I13" s="15" t="str">
        <f t="shared" si="0"/>
        <v>04</v>
      </c>
      <c r="J13">
        <f t="shared" si="1"/>
        <v>0</v>
      </c>
      <c r="K13">
        <f t="shared" si="2"/>
        <v>0</v>
      </c>
      <c r="L13">
        <f t="shared" si="3"/>
        <v>0</v>
      </c>
      <c r="M13" t="e">
        <f t="shared" si="4"/>
        <v>#DIV/0!</v>
      </c>
    </row>
    <row r="14" spans="1:13" x14ac:dyDescent="0.2">
      <c r="A14" s="11" t="s">
        <v>47</v>
      </c>
      <c r="B14" s="13">
        <v>14156</v>
      </c>
      <c r="C14" s="11" t="s">
        <v>47</v>
      </c>
      <c r="D14" s="13">
        <v>121</v>
      </c>
      <c r="E14" s="11" t="s">
        <v>47</v>
      </c>
      <c r="F14" s="13">
        <v>12172</v>
      </c>
      <c r="H14" s="8" t="str">
        <f>TEXT(EDATE(start_end!$A$2,10), "yyyy-mm")</f>
        <v>2025-05</v>
      </c>
      <c r="I14" s="15" t="str">
        <f t="shared" si="0"/>
        <v>05</v>
      </c>
      <c r="J14">
        <f t="shared" si="1"/>
        <v>0</v>
      </c>
      <c r="K14">
        <f t="shared" si="2"/>
        <v>0</v>
      </c>
      <c r="L14">
        <f t="shared" si="3"/>
        <v>0</v>
      </c>
      <c r="M14" t="e">
        <f t="shared" si="4"/>
        <v>#DIV/0!</v>
      </c>
    </row>
    <row r="15" spans="1:13" x14ac:dyDescent="0.2">
      <c r="A15" s="11" t="s">
        <v>48</v>
      </c>
      <c r="B15" s="13">
        <v>14155</v>
      </c>
      <c r="C15" s="11" t="s">
        <v>48</v>
      </c>
      <c r="D15" s="13">
        <v>175</v>
      </c>
      <c r="E15" s="11" t="s">
        <v>48</v>
      </c>
      <c r="F15" s="13">
        <v>19145</v>
      </c>
      <c r="H15" s="8" t="str">
        <f>TEXT(EDATE(start_end!$A$2,11), "yyyy-mm")</f>
        <v>2025-06</v>
      </c>
      <c r="I15" s="15" t="str">
        <f t="shared" si="0"/>
        <v>06</v>
      </c>
      <c r="J15">
        <f t="shared" si="1"/>
        <v>0</v>
      </c>
      <c r="K15">
        <f t="shared" si="2"/>
        <v>0</v>
      </c>
      <c r="L15">
        <f t="shared" si="3"/>
        <v>0</v>
      </c>
      <c r="M15" t="e">
        <f t="shared" si="4"/>
        <v>#DIV/0!</v>
      </c>
    </row>
    <row r="16" spans="1:13" x14ac:dyDescent="0.2">
      <c r="A16" s="11" t="s">
        <v>49</v>
      </c>
      <c r="B16" s="13">
        <v>14158</v>
      </c>
      <c r="C16" s="11" t="s">
        <v>49</v>
      </c>
      <c r="D16" s="13">
        <v>178</v>
      </c>
      <c r="E16" s="11" t="s">
        <v>49</v>
      </c>
      <c r="F16" s="13">
        <v>27749</v>
      </c>
    </row>
    <row r="17" spans="1:6" x14ac:dyDescent="0.2">
      <c r="A17" s="11" t="s">
        <v>50</v>
      </c>
      <c r="B17" s="13">
        <v>14159</v>
      </c>
      <c r="C17" s="11" t="s">
        <v>50</v>
      </c>
      <c r="D17" s="13">
        <v>91</v>
      </c>
      <c r="E17" s="11" t="s">
        <v>50</v>
      </c>
      <c r="F17" s="13">
        <v>36329</v>
      </c>
    </row>
    <row r="18" spans="1:6" x14ac:dyDescent="0.2">
      <c r="A18" s="11" t="s">
        <v>51</v>
      </c>
      <c r="B18" s="13">
        <v>14160</v>
      </c>
      <c r="C18" s="11" t="s">
        <v>51</v>
      </c>
      <c r="D18" s="13">
        <v>76</v>
      </c>
      <c r="E18" s="11" t="s">
        <v>51</v>
      </c>
      <c r="F18" s="13">
        <v>37314</v>
      </c>
    </row>
    <row r="19" spans="1:6" x14ac:dyDescent="0.2">
      <c r="A19" s="11" t="s">
        <v>52</v>
      </c>
      <c r="B19" s="13">
        <v>14161</v>
      </c>
      <c r="C19" s="11" t="s">
        <v>52</v>
      </c>
      <c r="D19" s="13">
        <v>84</v>
      </c>
      <c r="E19" s="11" t="s">
        <v>52</v>
      </c>
      <c r="F19" s="13">
        <v>33543</v>
      </c>
    </row>
    <row r="20" spans="1:6" x14ac:dyDescent="0.2">
      <c r="A20" s="11" t="s">
        <v>53</v>
      </c>
      <c r="B20" s="13">
        <v>14163</v>
      </c>
      <c r="C20" s="11" t="s">
        <v>53</v>
      </c>
      <c r="D20" s="13">
        <v>90</v>
      </c>
      <c r="E20" s="11" t="s">
        <v>53</v>
      </c>
      <c r="F20" s="13">
        <v>32981</v>
      </c>
    </row>
    <row r="21" spans="1:6" x14ac:dyDescent="0.2">
      <c r="A21" s="11" t="s">
        <v>54</v>
      </c>
      <c r="B21" s="13">
        <v>14163</v>
      </c>
      <c r="C21" s="11" t="s">
        <v>54</v>
      </c>
      <c r="D21" s="13">
        <v>358</v>
      </c>
      <c r="E21" s="11" t="s">
        <v>54</v>
      </c>
      <c r="F21" s="13">
        <v>38416</v>
      </c>
    </row>
    <row r="22" spans="1:6" x14ac:dyDescent="0.2">
      <c r="A22" s="11" t="s">
        <v>55</v>
      </c>
      <c r="B22" s="13">
        <v>14167</v>
      </c>
      <c r="C22" s="11" t="s">
        <v>55</v>
      </c>
      <c r="D22" s="13">
        <v>116</v>
      </c>
      <c r="E22" s="11" t="s">
        <v>55</v>
      </c>
      <c r="F22" s="13">
        <v>34482</v>
      </c>
    </row>
    <row r="23" spans="1:6" x14ac:dyDescent="0.2">
      <c r="A23" s="11" t="s">
        <v>56</v>
      </c>
      <c r="B23" s="13">
        <v>14172</v>
      </c>
      <c r="C23" s="11" t="s">
        <v>56</v>
      </c>
      <c r="D23" s="13">
        <v>73</v>
      </c>
      <c r="E23" s="11" t="s">
        <v>56</v>
      </c>
      <c r="F23" s="13">
        <v>34223</v>
      </c>
    </row>
    <row r="24" spans="1:6" x14ac:dyDescent="0.2">
      <c r="A24" s="11" t="s">
        <v>57</v>
      </c>
      <c r="B24" s="13">
        <v>14173</v>
      </c>
      <c r="C24" s="11" t="s">
        <v>57</v>
      </c>
      <c r="D24" s="13">
        <v>71</v>
      </c>
      <c r="E24" s="11" t="s">
        <v>57</v>
      </c>
      <c r="F24" s="13">
        <v>41772</v>
      </c>
    </row>
    <row r="25" spans="1:6" x14ac:dyDescent="0.2">
      <c r="A25" s="11" t="s">
        <v>58</v>
      </c>
      <c r="B25" s="13">
        <v>14176</v>
      </c>
      <c r="C25" s="11" t="s">
        <v>58</v>
      </c>
      <c r="D25" s="13">
        <v>63</v>
      </c>
      <c r="E25" s="11" t="s">
        <v>58</v>
      </c>
      <c r="F25" s="13">
        <v>39764</v>
      </c>
    </row>
    <row r="26" spans="1:6" x14ac:dyDescent="0.2">
      <c r="A26" s="11" t="s">
        <v>59</v>
      </c>
      <c r="B26" s="13">
        <v>14178</v>
      </c>
      <c r="C26" s="11" t="s">
        <v>59</v>
      </c>
      <c r="D26" s="13">
        <v>72</v>
      </c>
      <c r="E26" s="11" t="s">
        <v>59</v>
      </c>
      <c r="F26" s="13">
        <v>38113</v>
      </c>
    </row>
    <row r="27" spans="1:6" x14ac:dyDescent="0.2">
      <c r="A27" s="11" t="s">
        <v>60</v>
      </c>
      <c r="B27" s="13">
        <v>14180</v>
      </c>
      <c r="C27" s="11" t="s">
        <v>60</v>
      </c>
      <c r="D27" s="13">
        <v>80</v>
      </c>
      <c r="E27" s="11" t="s">
        <v>60</v>
      </c>
      <c r="F27" s="13">
        <v>37509</v>
      </c>
    </row>
    <row r="28" spans="1:6" x14ac:dyDescent="0.2">
      <c r="A28" s="11" t="s">
        <v>61</v>
      </c>
      <c r="B28" s="13">
        <v>14183</v>
      </c>
      <c r="C28" s="11" t="s">
        <v>61</v>
      </c>
      <c r="D28" s="13">
        <v>157</v>
      </c>
      <c r="E28" s="11" t="s">
        <v>61</v>
      </c>
      <c r="F28" s="13">
        <v>35106</v>
      </c>
    </row>
    <row r="29" spans="1:6" x14ac:dyDescent="0.2">
      <c r="A29" s="11" t="s">
        <v>62</v>
      </c>
      <c r="B29" s="13">
        <v>14182</v>
      </c>
      <c r="C29" s="11" t="s">
        <v>62</v>
      </c>
      <c r="D29" s="13">
        <v>84</v>
      </c>
      <c r="E29" s="11" t="s">
        <v>62</v>
      </c>
      <c r="F29" s="13">
        <v>32792</v>
      </c>
    </row>
    <row r="30" spans="1:6" x14ac:dyDescent="0.2">
      <c r="A30" s="11" t="s">
        <v>63</v>
      </c>
      <c r="B30" s="13">
        <v>14183</v>
      </c>
      <c r="C30" s="11" t="s">
        <v>63</v>
      </c>
      <c r="D30" s="13">
        <v>55</v>
      </c>
      <c r="E30" s="11" t="s">
        <v>63</v>
      </c>
      <c r="F30" s="13">
        <v>31435</v>
      </c>
    </row>
    <row r="31" spans="1:6" x14ac:dyDescent="0.2">
      <c r="A31" s="11" t="s">
        <v>64</v>
      </c>
      <c r="B31" s="13">
        <v>14183</v>
      </c>
      <c r="C31" s="11" t="s">
        <v>64</v>
      </c>
      <c r="D31" s="13">
        <v>61</v>
      </c>
      <c r="E31" s="11" t="s">
        <v>64</v>
      </c>
      <c r="F31" s="13">
        <v>35705</v>
      </c>
    </row>
    <row r="32" spans="1:6" x14ac:dyDescent="0.2">
      <c r="A32" s="11" t="s">
        <v>65</v>
      </c>
      <c r="B32" s="13">
        <v>14185</v>
      </c>
      <c r="C32" s="11" t="s">
        <v>65</v>
      </c>
      <c r="D32" s="13">
        <v>61</v>
      </c>
      <c r="E32" s="11" t="s">
        <v>65</v>
      </c>
      <c r="F32" s="13">
        <v>33536</v>
      </c>
    </row>
    <row r="33" spans="1:6" x14ac:dyDescent="0.2">
      <c r="A33" s="11" t="s">
        <v>66</v>
      </c>
      <c r="B33" s="13">
        <v>14187</v>
      </c>
      <c r="C33" s="11" t="s">
        <v>66</v>
      </c>
      <c r="D33" s="13">
        <v>118</v>
      </c>
      <c r="E33" s="11" t="s">
        <v>66</v>
      </c>
      <c r="F33" s="13">
        <v>34210</v>
      </c>
    </row>
    <row r="34" spans="1:6" x14ac:dyDescent="0.2">
      <c r="A34" s="11" t="s">
        <v>67</v>
      </c>
      <c r="B34" s="13">
        <v>14186</v>
      </c>
      <c r="C34" s="11" t="s">
        <v>67</v>
      </c>
      <c r="D34" s="13">
        <v>110</v>
      </c>
      <c r="E34" s="11" t="s">
        <v>67</v>
      </c>
      <c r="F34" s="13">
        <v>33345</v>
      </c>
    </row>
    <row r="35" spans="1:6" x14ac:dyDescent="0.2">
      <c r="A35" s="11" t="s">
        <v>68</v>
      </c>
      <c r="B35" s="13">
        <v>14187</v>
      </c>
      <c r="C35" s="11" t="s">
        <v>68</v>
      </c>
      <c r="D35" s="13">
        <v>44</v>
      </c>
      <c r="E35" s="11" t="s">
        <v>68</v>
      </c>
      <c r="F35" s="13">
        <v>9163</v>
      </c>
    </row>
    <row r="36" spans="1:6" x14ac:dyDescent="0.2">
      <c r="A36" s="11" t="s">
        <v>69</v>
      </c>
      <c r="B36" s="13">
        <v>14186</v>
      </c>
      <c r="C36" s="11" t="s">
        <v>69</v>
      </c>
      <c r="D36" s="13">
        <v>38</v>
      </c>
      <c r="E36" s="11" t="s">
        <v>69</v>
      </c>
      <c r="F36" s="13">
        <v>926</v>
      </c>
    </row>
    <row r="37" spans="1:6" x14ac:dyDescent="0.2">
      <c r="A37" s="11" t="s">
        <v>70</v>
      </c>
      <c r="B37" s="13">
        <v>14184</v>
      </c>
      <c r="C37" s="11" t="s">
        <v>70</v>
      </c>
      <c r="D37" s="13">
        <v>25</v>
      </c>
      <c r="E37" s="11" t="s">
        <v>70</v>
      </c>
      <c r="F37" s="13">
        <v>593</v>
      </c>
    </row>
    <row r="38" spans="1:6" x14ac:dyDescent="0.2">
      <c r="A38" s="11" t="s">
        <v>71</v>
      </c>
      <c r="B38" s="13">
        <v>14185</v>
      </c>
      <c r="C38" s="11" t="s">
        <v>71</v>
      </c>
      <c r="D38" s="13">
        <v>19</v>
      </c>
      <c r="E38" s="11" t="s">
        <v>71</v>
      </c>
      <c r="F38" s="13">
        <v>398</v>
      </c>
    </row>
    <row r="39" spans="1:6" x14ac:dyDescent="0.2">
      <c r="A39" s="11" t="s">
        <v>72</v>
      </c>
      <c r="B39" s="13">
        <v>14188</v>
      </c>
      <c r="C39" s="11" t="s">
        <v>72</v>
      </c>
      <c r="D39" s="13">
        <v>8</v>
      </c>
      <c r="E39" s="11" t="s">
        <v>72</v>
      </c>
      <c r="F39" s="13">
        <v>283</v>
      </c>
    </row>
    <row r="40" spans="1:6" x14ac:dyDescent="0.2">
      <c r="A40" s="11" t="s">
        <v>73</v>
      </c>
      <c r="B40" s="13">
        <v>14191</v>
      </c>
      <c r="C40" s="11" t="s">
        <v>73</v>
      </c>
      <c r="D40" s="13">
        <v>85</v>
      </c>
      <c r="E40" s="11" t="s">
        <v>73</v>
      </c>
      <c r="F40" s="13">
        <v>996</v>
      </c>
    </row>
    <row r="41" spans="1:6" x14ac:dyDescent="0.2">
      <c r="A41" s="11" t="s">
        <v>74</v>
      </c>
      <c r="B41" s="13">
        <v>14192</v>
      </c>
      <c r="C41" s="11" t="s">
        <v>74</v>
      </c>
      <c r="D41" s="13">
        <v>28</v>
      </c>
      <c r="E41" s="11" t="s">
        <v>74</v>
      </c>
      <c r="F41" s="13">
        <v>889</v>
      </c>
    </row>
    <row r="42" spans="1:6" x14ac:dyDescent="0.2">
      <c r="A42" s="11" t="s">
        <v>75</v>
      </c>
      <c r="B42" s="13">
        <v>14218</v>
      </c>
      <c r="C42" s="11" t="s">
        <v>75</v>
      </c>
      <c r="D42" s="13">
        <v>80</v>
      </c>
      <c r="E42" s="11" t="s">
        <v>75</v>
      </c>
      <c r="F42" s="13">
        <v>1023</v>
      </c>
    </row>
    <row r="43" spans="1:6" x14ac:dyDescent="0.2">
      <c r="A43" s="11" t="s">
        <v>76</v>
      </c>
      <c r="B43" s="13">
        <v>14221</v>
      </c>
      <c r="C43" s="11" t="s">
        <v>76</v>
      </c>
      <c r="D43" s="13">
        <v>56</v>
      </c>
      <c r="E43" s="11" t="s">
        <v>76</v>
      </c>
      <c r="F43" s="13">
        <v>914</v>
      </c>
    </row>
    <row r="44" spans="1:6" x14ac:dyDescent="0.2">
      <c r="A44" s="11" t="s">
        <v>77</v>
      </c>
      <c r="B44" s="13">
        <v>14223</v>
      </c>
      <c r="C44" s="11" t="s">
        <v>77</v>
      </c>
      <c r="D44" s="13">
        <v>19</v>
      </c>
      <c r="E44" s="11" t="s">
        <v>77</v>
      </c>
      <c r="F44" s="13">
        <v>404</v>
      </c>
    </row>
    <row r="45" spans="1:6" x14ac:dyDescent="0.2">
      <c r="A45" s="11" t="s">
        <v>78</v>
      </c>
      <c r="B45" s="13">
        <v>14221</v>
      </c>
      <c r="C45" s="11" t="s">
        <v>78</v>
      </c>
      <c r="D45" s="13">
        <v>20</v>
      </c>
      <c r="E45" s="11" t="s">
        <v>78</v>
      </c>
      <c r="F45" s="13">
        <v>486</v>
      </c>
    </row>
    <row r="46" spans="1:6" x14ac:dyDescent="0.2">
      <c r="A46" s="11" t="s">
        <v>79</v>
      </c>
      <c r="B46" s="13">
        <v>14222</v>
      </c>
      <c r="C46" s="11" t="s">
        <v>79</v>
      </c>
      <c r="D46" s="13">
        <v>44</v>
      </c>
      <c r="E46" s="11" t="s">
        <v>79</v>
      </c>
      <c r="F46" s="13">
        <v>866</v>
      </c>
    </row>
    <row r="47" spans="1:6" x14ac:dyDescent="0.2">
      <c r="A47" s="11" t="s">
        <v>80</v>
      </c>
      <c r="B47" s="13">
        <v>14224</v>
      </c>
      <c r="C47" s="11" t="s">
        <v>80</v>
      </c>
      <c r="D47" s="13">
        <v>18</v>
      </c>
      <c r="E47" s="11" t="s">
        <v>80</v>
      </c>
      <c r="F47" s="13">
        <v>331</v>
      </c>
    </row>
    <row r="48" spans="1:6" x14ac:dyDescent="0.2">
      <c r="A48" s="11" t="s">
        <v>81</v>
      </c>
      <c r="B48" s="13">
        <v>14223</v>
      </c>
      <c r="C48" s="11" t="s">
        <v>81</v>
      </c>
      <c r="D48" s="13">
        <v>25</v>
      </c>
      <c r="E48" s="11" t="s">
        <v>81</v>
      </c>
      <c r="F48" s="13">
        <v>5265</v>
      </c>
    </row>
    <row r="49" spans="1:6" x14ac:dyDescent="0.2">
      <c r="A49" s="11" t="s">
        <v>82</v>
      </c>
      <c r="B49" s="13">
        <v>14223</v>
      </c>
      <c r="C49" s="11" t="s">
        <v>82</v>
      </c>
      <c r="D49" s="13">
        <v>62</v>
      </c>
      <c r="E49" s="11" t="s">
        <v>82</v>
      </c>
      <c r="F49" s="13">
        <v>17852</v>
      </c>
    </row>
    <row r="50" spans="1:6" x14ac:dyDescent="0.2">
      <c r="A50" s="11" t="s">
        <v>83</v>
      </c>
      <c r="B50" s="13">
        <v>14224</v>
      </c>
      <c r="C50" s="11" t="s">
        <v>83</v>
      </c>
      <c r="D50" s="13">
        <v>165</v>
      </c>
      <c r="E50" s="11" t="s">
        <v>83</v>
      </c>
      <c r="F50" s="13">
        <v>25906</v>
      </c>
    </row>
    <row r="51" spans="1:6" x14ac:dyDescent="0.2">
      <c r="A51" s="11" t="s">
        <v>84</v>
      </c>
      <c r="B51" s="13">
        <v>14231</v>
      </c>
      <c r="C51" s="11" t="s">
        <v>84</v>
      </c>
      <c r="D51" s="13">
        <v>212</v>
      </c>
      <c r="E51" s="11" t="s">
        <v>84</v>
      </c>
      <c r="F51" s="13">
        <v>29574</v>
      </c>
    </row>
    <row r="52" spans="1:6" x14ac:dyDescent="0.2">
      <c r="A52" s="11" t="s">
        <v>85</v>
      </c>
      <c r="B52" s="13">
        <v>14232</v>
      </c>
      <c r="C52" s="11" t="s">
        <v>85</v>
      </c>
      <c r="D52" s="13">
        <v>45</v>
      </c>
      <c r="E52" s="11" t="s">
        <v>85</v>
      </c>
      <c r="F52" s="13">
        <v>23289</v>
      </c>
    </row>
    <row r="53" spans="1:6" x14ac:dyDescent="0.2">
      <c r="A53" s="11" t="s">
        <v>86</v>
      </c>
      <c r="B53" s="13">
        <v>14234</v>
      </c>
      <c r="C53" s="11" t="s">
        <v>86</v>
      </c>
      <c r="D53" s="13">
        <v>50</v>
      </c>
      <c r="E53" s="11" t="s">
        <v>86</v>
      </c>
      <c r="F53" s="13">
        <v>22596</v>
      </c>
    </row>
    <row r="54" spans="1:6" x14ac:dyDescent="0.2">
      <c r="A54" s="11" t="s">
        <v>87</v>
      </c>
      <c r="B54" s="13">
        <v>14235</v>
      </c>
      <c r="C54" s="11" t="s">
        <v>87</v>
      </c>
      <c r="D54" s="13">
        <v>54</v>
      </c>
      <c r="E54" s="11" t="s">
        <v>87</v>
      </c>
      <c r="F54" s="13">
        <v>23301</v>
      </c>
    </row>
    <row r="55" spans="1:6" x14ac:dyDescent="0.2">
      <c r="A55" s="11" t="s">
        <v>88</v>
      </c>
      <c r="B55" s="13">
        <v>14235</v>
      </c>
      <c r="C55" s="11" t="s">
        <v>88</v>
      </c>
      <c r="D55" s="13">
        <v>46</v>
      </c>
      <c r="E55" s="11" t="s">
        <v>88</v>
      </c>
      <c r="F55" s="13">
        <v>22524</v>
      </c>
    </row>
    <row r="56" spans="1:6" x14ac:dyDescent="0.2">
      <c r="A56" s="11" t="s">
        <v>89</v>
      </c>
      <c r="B56" s="13">
        <v>14234</v>
      </c>
      <c r="C56" s="11" t="s">
        <v>89</v>
      </c>
      <c r="D56" s="13">
        <v>101</v>
      </c>
      <c r="E56" s="11" t="s">
        <v>89</v>
      </c>
      <c r="F56" s="13">
        <v>20924</v>
      </c>
    </row>
    <row r="57" spans="1:6" x14ac:dyDescent="0.2">
      <c r="A57" s="11" t="s">
        <v>90</v>
      </c>
      <c r="B57" s="13">
        <v>14236</v>
      </c>
      <c r="C57" s="11" t="s">
        <v>90</v>
      </c>
      <c r="D57" s="13">
        <v>97</v>
      </c>
      <c r="E57" s="11" t="s">
        <v>90</v>
      </c>
      <c r="F57" s="13">
        <v>20732</v>
      </c>
    </row>
    <row r="58" spans="1:6" x14ac:dyDescent="0.2">
      <c r="A58" s="11" t="s">
        <v>91</v>
      </c>
      <c r="B58" s="13">
        <v>14243</v>
      </c>
      <c r="C58" s="11" t="s">
        <v>91</v>
      </c>
      <c r="D58" s="13">
        <v>72</v>
      </c>
      <c r="E58" s="11" t="s">
        <v>91</v>
      </c>
      <c r="F58" s="13">
        <v>21406</v>
      </c>
    </row>
    <row r="59" spans="1:6" x14ac:dyDescent="0.2">
      <c r="A59" s="11" t="s">
        <v>92</v>
      </c>
      <c r="B59" s="13">
        <v>14246</v>
      </c>
      <c r="C59" s="11" t="s">
        <v>92</v>
      </c>
      <c r="D59" s="13">
        <v>32</v>
      </c>
      <c r="E59" s="11" t="s">
        <v>92</v>
      </c>
      <c r="F59" s="13">
        <v>27279</v>
      </c>
    </row>
    <row r="60" spans="1:6" x14ac:dyDescent="0.2">
      <c r="A60" s="11" t="s">
        <v>93</v>
      </c>
      <c r="B60" s="13">
        <v>14246</v>
      </c>
      <c r="C60" s="11" t="s">
        <v>93</v>
      </c>
      <c r="D60" s="13">
        <v>20</v>
      </c>
      <c r="E60" s="11" t="s">
        <v>93</v>
      </c>
      <c r="F60" s="13">
        <v>34893</v>
      </c>
    </row>
    <row r="61" spans="1:6" x14ac:dyDescent="0.2">
      <c r="A61" s="11" t="s">
        <v>94</v>
      </c>
      <c r="B61" s="13">
        <v>14245</v>
      </c>
      <c r="C61" s="11" t="s">
        <v>94</v>
      </c>
      <c r="D61" s="13">
        <v>67</v>
      </c>
      <c r="E61" s="11" t="s">
        <v>94</v>
      </c>
      <c r="F61" s="13">
        <v>38908</v>
      </c>
    </row>
    <row r="62" spans="1:6" x14ac:dyDescent="0.2">
      <c r="A62" s="11" t="s">
        <v>95</v>
      </c>
      <c r="B62" s="13">
        <v>14244</v>
      </c>
      <c r="C62" s="11" t="s">
        <v>95</v>
      </c>
      <c r="D62" s="13">
        <v>66</v>
      </c>
      <c r="E62" s="11" t="s">
        <v>95</v>
      </c>
      <c r="F62" s="13">
        <v>36291</v>
      </c>
    </row>
    <row r="63" spans="1:6" x14ac:dyDescent="0.2">
      <c r="A63" s="11" t="s">
        <v>96</v>
      </c>
      <c r="B63" s="13">
        <v>14245</v>
      </c>
      <c r="C63" s="11" t="s">
        <v>96</v>
      </c>
      <c r="D63" s="13">
        <v>53</v>
      </c>
      <c r="E63" s="11" t="s">
        <v>96</v>
      </c>
      <c r="F63" s="13">
        <v>37549</v>
      </c>
    </row>
    <row r="64" spans="1:6" x14ac:dyDescent="0.2">
      <c r="A64" s="11" t="s">
        <v>97</v>
      </c>
      <c r="B64" s="13">
        <v>14244</v>
      </c>
      <c r="C64" s="11" t="s">
        <v>97</v>
      </c>
      <c r="D64" s="13">
        <v>103</v>
      </c>
      <c r="E64" s="11" t="s">
        <v>97</v>
      </c>
      <c r="F64" s="13">
        <v>36374</v>
      </c>
    </row>
    <row r="65" spans="1:6" x14ac:dyDescent="0.2">
      <c r="A65" s="11" t="s">
        <v>98</v>
      </c>
      <c r="B65" s="13">
        <v>14243</v>
      </c>
      <c r="C65" s="11" t="s">
        <v>98</v>
      </c>
      <c r="D65" s="13">
        <v>51</v>
      </c>
      <c r="E65" s="11" t="s">
        <v>98</v>
      </c>
      <c r="F65" s="13">
        <v>18885</v>
      </c>
    </row>
    <row r="66" spans="1:6" x14ac:dyDescent="0.2">
      <c r="A66" s="11" t="s">
        <v>99</v>
      </c>
      <c r="B66" s="13">
        <v>14246</v>
      </c>
      <c r="C66" s="11" t="s">
        <v>99</v>
      </c>
      <c r="D66" s="13">
        <v>17</v>
      </c>
      <c r="E66" s="11" t="s">
        <v>99</v>
      </c>
      <c r="F66" s="13">
        <v>465</v>
      </c>
    </row>
    <row r="67" spans="1:6" x14ac:dyDescent="0.2">
      <c r="A67" s="11" t="s">
        <v>100</v>
      </c>
      <c r="B67" s="13">
        <v>14242</v>
      </c>
      <c r="C67" s="11" t="s">
        <v>100</v>
      </c>
      <c r="D67" s="13">
        <v>49</v>
      </c>
      <c r="E67" s="11" t="s">
        <v>100</v>
      </c>
      <c r="F67" s="13">
        <v>831</v>
      </c>
    </row>
    <row r="68" spans="1:6" x14ac:dyDescent="0.2">
      <c r="A68" s="11" t="s">
        <v>101</v>
      </c>
      <c r="B68" s="13">
        <v>14244</v>
      </c>
      <c r="C68" s="11" t="s">
        <v>101</v>
      </c>
      <c r="D68" s="13">
        <v>49</v>
      </c>
      <c r="E68" s="11" t="s">
        <v>101</v>
      </c>
      <c r="F68" s="13">
        <v>959</v>
      </c>
    </row>
    <row r="69" spans="1:6" x14ac:dyDescent="0.2">
      <c r="A69" s="11" t="s">
        <v>102</v>
      </c>
      <c r="B69" s="13">
        <v>14247</v>
      </c>
      <c r="C69" s="11" t="s">
        <v>102</v>
      </c>
      <c r="D69" s="13">
        <v>22</v>
      </c>
      <c r="E69" s="11" t="s">
        <v>102</v>
      </c>
      <c r="F69" s="13">
        <v>596</v>
      </c>
    </row>
    <row r="70" spans="1:6" x14ac:dyDescent="0.2">
      <c r="A70" s="11" t="s">
        <v>103</v>
      </c>
      <c r="B70" s="13">
        <v>14247</v>
      </c>
      <c r="C70" s="11" t="s">
        <v>103</v>
      </c>
      <c r="D70" s="13">
        <v>23</v>
      </c>
      <c r="E70" s="11" t="s">
        <v>103</v>
      </c>
      <c r="F70" s="13">
        <v>548</v>
      </c>
    </row>
    <row r="71" spans="1:6" x14ac:dyDescent="0.2">
      <c r="A71" s="11" t="s">
        <v>104</v>
      </c>
      <c r="B71" s="13">
        <v>14254</v>
      </c>
      <c r="C71" s="11" t="s">
        <v>104</v>
      </c>
      <c r="D71" s="13">
        <v>43</v>
      </c>
      <c r="E71" s="11" t="s">
        <v>104</v>
      </c>
      <c r="F71" s="13">
        <v>3221</v>
      </c>
    </row>
    <row r="72" spans="1:6" x14ac:dyDescent="0.2">
      <c r="A72" s="11" t="s">
        <v>105</v>
      </c>
      <c r="B72" s="13">
        <v>14277</v>
      </c>
      <c r="C72" s="11" t="s">
        <v>105</v>
      </c>
      <c r="D72" s="13">
        <v>173</v>
      </c>
      <c r="E72" s="11" t="s">
        <v>105</v>
      </c>
      <c r="F72" s="13">
        <v>9007</v>
      </c>
    </row>
    <row r="73" spans="1:6" x14ac:dyDescent="0.2">
      <c r="A73" s="11" t="s">
        <v>106</v>
      </c>
      <c r="B73" s="13">
        <v>14298</v>
      </c>
      <c r="C73" s="11" t="s">
        <v>106</v>
      </c>
      <c r="D73" s="13">
        <v>189</v>
      </c>
      <c r="E73" s="11" t="s">
        <v>106</v>
      </c>
      <c r="F73" s="13">
        <v>11709</v>
      </c>
    </row>
    <row r="74" spans="1:6" x14ac:dyDescent="0.2">
      <c r="A74" s="11" t="s">
        <v>107</v>
      </c>
      <c r="B74" s="13">
        <v>14341</v>
      </c>
      <c r="C74" s="11" t="s">
        <v>107</v>
      </c>
      <c r="D74" s="13">
        <v>216</v>
      </c>
      <c r="E74" s="11" t="s">
        <v>107</v>
      </c>
      <c r="F74" s="13">
        <v>13679</v>
      </c>
    </row>
    <row r="75" spans="1:6" x14ac:dyDescent="0.2">
      <c r="A75" s="11" t="s">
        <v>108</v>
      </c>
      <c r="B75" s="13">
        <v>14369</v>
      </c>
      <c r="C75" s="11" t="s">
        <v>108</v>
      </c>
      <c r="D75" s="13">
        <v>192</v>
      </c>
      <c r="E75" s="11" t="s">
        <v>108</v>
      </c>
      <c r="F75" s="13">
        <v>10666</v>
      </c>
    </row>
    <row r="76" spans="1:6" x14ac:dyDescent="0.2">
      <c r="A76" s="11" t="s">
        <v>109</v>
      </c>
      <c r="B76" s="13">
        <v>14394</v>
      </c>
      <c r="C76" s="11" t="s">
        <v>109</v>
      </c>
      <c r="D76" s="13">
        <v>255</v>
      </c>
      <c r="E76" s="11" t="s">
        <v>109</v>
      </c>
      <c r="F76" s="13">
        <v>8028</v>
      </c>
    </row>
    <row r="77" spans="1:6" x14ac:dyDescent="0.2">
      <c r="A77" s="11" t="s">
        <v>110</v>
      </c>
      <c r="B77" s="13">
        <v>14425</v>
      </c>
      <c r="C77" s="11" t="s">
        <v>110</v>
      </c>
      <c r="D77" s="13">
        <v>213</v>
      </c>
      <c r="E77" s="11" t="s">
        <v>110</v>
      </c>
      <c r="F77" s="13">
        <v>7954</v>
      </c>
    </row>
    <row r="78" spans="1:6" x14ac:dyDescent="0.2">
      <c r="A78" s="11" t="s">
        <v>111</v>
      </c>
      <c r="B78" s="13">
        <v>14457</v>
      </c>
      <c r="C78" s="11" t="s">
        <v>111</v>
      </c>
      <c r="D78" s="13">
        <v>239</v>
      </c>
      <c r="E78" s="11" t="s">
        <v>111</v>
      </c>
      <c r="F78" s="13">
        <v>10131</v>
      </c>
    </row>
    <row r="79" spans="1:6" x14ac:dyDescent="0.2">
      <c r="A79" s="11" t="s">
        <v>112</v>
      </c>
      <c r="B79" s="13">
        <v>14484</v>
      </c>
      <c r="C79" s="11" t="s">
        <v>112</v>
      </c>
      <c r="D79" s="13">
        <v>208</v>
      </c>
      <c r="E79" s="11" t="s">
        <v>112</v>
      </c>
      <c r="F79" s="13">
        <v>7704</v>
      </c>
    </row>
    <row r="80" spans="1:6" x14ac:dyDescent="0.2">
      <c r="A80" s="11" t="s">
        <v>113</v>
      </c>
      <c r="B80" s="13">
        <v>14510</v>
      </c>
      <c r="C80" s="11" t="s">
        <v>113</v>
      </c>
      <c r="D80" s="13">
        <v>154</v>
      </c>
      <c r="E80" s="11" t="s">
        <v>113</v>
      </c>
      <c r="F80" s="13">
        <v>8202</v>
      </c>
    </row>
    <row r="81" spans="1:6" x14ac:dyDescent="0.2">
      <c r="A81" s="11" t="s">
        <v>114</v>
      </c>
      <c r="B81" s="13">
        <v>14533</v>
      </c>
      <c r="C81" s="11" t="s">
        <v>114</v>
      </c>
      <c r="D81" s="13">
        <v>134</v>
      </c>
      <c r="E81" s="11" t="s">
        <v>114</v>
      </c>
      <c r="F81" s="13">
        <v>13288</v>
      </c>
    </row>
    <row r="82" spans="1:6" x14ac:dyDescent="0.2">
      <c r="A82" s="11" t="s">
        <v>115</v>
      </c>
      <c r="B82" s="13">
        <v>14566</v>
      </c>
      <c r="C82" s="11" t="s">
        <v>115</v>
      </c>
      <c r="D82" s="13">
        <v>294</v>
      </c>
      <c r="E82" s="11" t="s">
        <v>115</v>
      </c>
      <c r="F82" s="13">
        <v>16452</v>
      </c>
    </row>
    <row r="83" spans="1:6" x14ac:dyDescent="0.2">
      <c r="A83" s="11" t="s">
        <v>116</v>
      </c>
      <c r="B83" s="13">
        <v>14586</v>
      </c>
      <c r="C83" s="11" t="s">
        <v>116</v>
      </c>
      <c r="D83" s="13">
        <v>233</v>
      </c>
      <c r="E83" s="11" t="s">
        <v>116</v>
      </c>
      <c r="F83" s="13">
        <v>15340</v>
      </c>
    </row>
    <row r="84" spans="1:6" x14ac:dyDescent="0.2">
      <c r="A84" s="11" t="s">
        <v>117</v>
      </c>
      <c r="B84" s="13">
        <v>14603</v>
      </c>
      <c r="C84" s="11" t="s">
        <v>117</v>
      </c>
      <c r="D84" s="13">
        <v>180</v>
      </c>
      <c r="E84" s="11" t="s">
        <v>117</v>
      </c>
      <c r="F84" s="13">
        <v>16011</v>
      </c>
    </row>
    <row r="85" spans="1:6" x14ac:dyDescent="0.2">
      <c r="A85" s="11" t="s">
        <v>118</v>
      </c>
      <c r="B85" s="13">
        <v>14619</v>
      </c>
      <c r="C85" s="11" t="s">
        <v>118</v>
      </c>
      <c r="D85" s="13">
        <v>152</v>
      </c>
      <c r="E85" s="11" t="s">
        <v>118</v>
      </c>
      <c r="F85" s="13">
        <v>13168</v>
      </c>
    </row>
    <row r="86" spans="1:6" x14ac:dyDescent="0.2">
      <c r="A86" s="11" t="s">
        <v>119</v>
      </c>
      <c r="B86" s="13">
        <v>14627</v>
      </c>
      <c r="C86" s="11" t="s">
        <v>119</v>
      </c>
      <c r="D86" s="13">
        <v>77</v>
      </c>
      <c r="E86" s="11" t="s">
        <v>119</v>
      </c>
      <c r="F86" s="13">
        <v>9663</v>
      </c>
    </row>
    <row r="87" spans="1:6" x14ac:dyDescent="0.2">
      <c r="A87" s="11" t="s">
        <v>120</v>
      </c>
      <c r="B87" s="13">
        <v>14631</v>
      </c>
      <c r="C87" s="11" t="s">
        <v>120</v>
      </c>
      <c r="D87" s="13">
        <v>61</v>
      </c>
      <c r="E87" s="11" t="s">
        <v>120</v>
      </c>
      <c r="F87" s="13">
        <v>7098</v>
      </c>
    </row>
    <row r="88" spans="1:6" x14ac:dyDescent="0.2">
      <c r="A88" s="11" t="s">
        <v>121</v>
      </c>
      <c r="B88" s="13">
        <v>14636</v>
      </c>
      <c r="C88" s="11" t="s">
        <v>121</v>
      </c>
      <c r="D88" s="13">
        <v>184</v>
      </c>
      <c r="E88" s="11" t="s">
        <v>121</v>
      </c>
      <c r="F88" s="13">
        <v>7755</v>
      </c>
    </row>
    <row r="89" spans="1:6" x14ac:dyDescent="0.2">
      <c r="A89" s="11" t="s">
        <v>122</v>
      </c>
      <c r="B89" s="13">
        <v>14646</v>
      </c>
      <c r="C89" s="11" t="s">
        <v>122</v>
      </c>
      <c r="D89" s="13">
        <v>316</v>
      </c>
      <c r="E89" s="11" t="s">
        <v>122</v>
      </c>
      <c r="F89" s="13">
        <v>10386</v>
      </c>
    </row>
    <row r="90" spans="1:6" x14ac:dyDescent="0.2">
      <c r="A90" s="11" t="s">
        <v>123</v>
      </c>
      <c r="B90" s="13">
        <v>14647</v>
      </c>
      <c r="C90" s="11" t="s">
        <v>123</v>
      </c>
      <c r="D90" s="13">
        <v>67</v>
      </c>
      <c r="E90" s="11" t="s">
        <v>123</v>
      </c>
      <c r="F90" s="13">
        <v>1923</v>
      </c>
    </row>
    <row r="91" spans="1:6" x14ac:dyDescent="0.2">
      <c r="A91" s="11" t="s">
        <v>124</v>
      </c>
      <c r="B91" s="13">
        <v>14651</v>
      </c>
      <c r="C91" s="11" t="s">
        <v>124</v>
      </c>
      <c r="D91" s="13">
        <v>54</v>
      </c>
      <c r="E91" s="11" t="s">
        <v>124</v>
      </c>
      <c r="F91" s="13">
        <v>1366</v>
      </c>
    </row>
    <row r="92" spans="1:6" x14ac:dyDescent="0.2">
      <c r="A92" s="11" t="s">
        <v>125</v>
      </c>
      <c r="B92" s="13">
        <v>14654</v>
      </c>
      <c r="C92" s="11" t="s">
        <v>125</v>
      </c>
      <c r="D92" s="13">
        <v>64</v>
      </c>
      <c r="E92" s="11" t="s">
        <v>125</v>
      </c>
      <c r="F92" s="13">
        <v>1702</v>
      </c>
    </row>
    <row r="93" spans="1:6" x14ac:dyDescent="0.2">
      <c r="A93" s="11" t="s">
        <v>126</v>
      </c>
      <c r="B93" s="13">
        <v>14656</v>
      </c>
      <c r="C93" s="11" t="s">
        <v>126</v>
      </c>
      <c r="D93" s="13">
        <v>52</v>
      </c>
      <c r="E93" s="11" t="s">
        <v>126</v>
      </c>
      <c r="F93" s="13">
        <v>1028</v>
      </c>
    </row>
    <row r="94" spans="1:6" x14ac:dyDescent="0.2">
      <c r="A94" s="11" t="s">
        <v>127</v>
      </c>
      <c r="B94" s="13">
        <v>14656</v>
      </c>
      <c r="C94" s="11" t="s">
        <v>127</v>
      </c>
      <c r="D94" s="13">
        <v>34</v>
      </c>
      <c r="E94" s="11" t="s">
        <v>127</v>
      </c>
      <c r="F94" s="13">
        <v>766</v>
      </c>
    </row>
    <row r="95" spans="1:6" x14ac:dyDescent="0.2">
      <c r="A95" s="11" t="s">
        <v>128</v>
      </c>
      <c r="B95" s="13">
        <v>14656</v>
      </c>
      <c r="C95" s="11" t="s">
        <v>128</v>
      </c>
      <c r="D95" s="13">
        <v>40</v>
      </c>
      <c r="E95" s="11" t="s">
        <v>128</v>
      </c>
      <c r="F95" s="13">
        <v>918</v>
      </c>
    </row>
    <row r="96" spans="1:6" x14ac:dyDescent="0.2">
      <c r="A96" s="11" t="s">
        <v>129</v>
      </c>
      <c r="B96" s="13">
        <v>14657</v>
      </c>
      <c r="C96" s="11" t="s">
        <v>129</v>
      </c>
      <c r="D96" s="13">
        <v>97</v>
      </c>
      <c r="E96" s="11" t="s">
        <v>129</v>
      </c>
      <c r="F96" s="13">
        <v>1207</v>
      </c>
    </row>
    <row r="97" spans="1:6" x14ac:dyDescent="0.2">
      <c r="A97" s="11" t="s">
        <v>130</v>
      </c>
      <c r="B97" s="13">
        <v>14656</v>
      </c>
      <c r="C97" s="11" t="s">
        <v>130</v>
      </c>
      <c r="D97" s="13">
        <v>75</v>
      </c>
      <c r="E97" s="11" t="s">
        <v>130</v>
      </c>
      <c r="F97" s="13">
        <v>7622</v>
      </c>
    </row>
    <row r="98" spans="1:6" x14ac:dyDescent="0.2">
      <c r="A98" s="11" t="s">
        <v>131</v>
      </c>
      <c r="B98" s="13">
        <v>14658</v>
      </c>
      <c r="C98" s="11" t="s">
        <v>131</v>
      </c>
      <c r="D98" s="13">
        <v>172</v>
      </c>
      <c r="E98" s="11" t="s">
        <v>131</v>
      </c>
      <c r="F98" s="13">
        <v>38503</v>
      </c>
    </row>
    <row r="99" spans="1:6" x14ac:dyDescent="0.2">
      <c r="A99" s="11" t="s">
        <v>132</v>
      </c>
      <c r="B99" s="13">
        <v>14666</v>
      </c>
      <c r="C99" s="11" t="s">
        <v>132</v>
      </c>
      <c r="D99" s="13">
        <v>193</v>
      </c>
      <c r="E99" s="11" t="s">
        <v>132</v>
      </c>
      <c r="F99" s="13">
        <v>78789</v>
      </c>
    </row>
    <row r="100" spans="1:6" x14ac:dyDescent="0.2">
      <c r="A100" s="11" t="s">
        <v>133</v>
      </c>
      <c r="B100" s="13">
        <v>14667</v>
      </c>
      <c r="C100" s="11" t="s">
        <v>133</v>
      </c>
      <c r="D100" s="13">
        <v>300</v>
      </c>
      <c r="E100" s="11" t="s">
        <v>133</v>
      </c>
      <c r="F100" s="13">
        <v>52684</v>
      </c>
    </row>
    <row r="101" spans="1:6" x14ac:dyDescent="0.2">
      <c r="A101" s="11" t="s">
        <v>134</v>
      </c>
      <c r="B101" s="13">
        <v>14669</v>
      </c>
      <c r="C101" s="11" t="s">
        <v>134</v>
      </c>
      <c r="D101" s="13">
        <v>145</v>
      </c>
      <c r="E101" s="11" t="s">
        <v>134</v>
      </c>
      <c r="F101" s="13">
        <v>52045</v>
      </c>
    </row>
    <row r="102" spans="1:6" x14ac:dyDescent="0.2">
      <c r="A102" s="11" t="s">
        <v>135</v>
      </c>
      <c r="B102" s="13">
        <v>14670</v>
      </c>
      <c r="C102" s="11" t="s">
        <v>135</v>
      </c>
      <c r="D102" s="13">
        <v>131</v>
      </c>
      <c r="E102" s="11" t="s">
        <v>135</v>
      </c>
      <c r="F102" s="13">
        <v>51489</v>
      </c>
    </row>
    <row r="103" spans="1:6" x14ac:dyDescent="0.2">
      <c r="A103" s="11" t="s">
        <v>136</v>
      </c>
      <c r="B103" s="13">
        <v>14672</v>
      </c>
      <c r="C103" s="11" t="s">
        <v>136</v>
      </c>
      <c r="D103" s="13">
        <v>125</v>
      </c>
      <c r="E103" s="11" t="s">
        <v>136</v>
      </c>
      <c r="F103" s="13">
        <v>44772</v>
      </c>
    </row>
    <row r="104" spans="1:6" x14ac:dyDescent="0.2">
      <c r="A104" s="11" t="s">
        <v>137</v>
      </c>
      <c r="B104" s="13">
        <v>14674</v>
      </c>
      <c r="C104" s="11" t="s">
        <v>137</v>
      </c>
      <c r="D104" s="13">
        <v>168</v>
      </c>
      <c r="E104" s="11" t="s">
        <v>137</v>
      </c>
      <c r="F104" s="13">
        <v>43280</v>
      </c>
    </row>
    <row r="105" spans="1:6" x14ac:dyDescent="0.2">
      <c r="A105" s="11" t="s">
        <v>138</v>
      </c>
      <c r="B105" s="13">
        <v>14677</v>
      </c>
      <c r="C105" s="11" t="s">
        <v>138</v>
      </c>
      <c r="D105" s="13">
        <v>159</v>
      </c>
      <c r="E105" s="11" t="s">
        <v>138</v>
      </c>
      <c r="F105" s="13">
        <v>44686</v>
      </c>
    </row>
    <row r="106" spans="1:6" x14ac:dyDescent="0.2">
      <c r="A106" s="11" t="s">
        <v>139</v>
      </c>
      <c r="B106" s="13">
        <v>14679</v>
      </c>
      <c r="C106" s="11" t="s">
        <v>139</v>
      </c>
      <c r="D106" s="13">
        <v>122</v>
      </c>
      <c r="E106" s="11" t="s">
        <v>139</v>
      </c>
      <c r="F106" s="13">
        <v>41973</v>
      </c>
    </row>
    <row r="107" spans="1:6" x14ac:dyDescent="0.2">
      <c r="A107" s="11" t="s">
        <v>140</v>
      </c>
      <c r="B107" s="13">
        <v>14678</v>
      </c>
      <c r="C107" s="11" t="s">
        <v>140</v>
      </c>
      <c r="D107" s="13">
        <v>53</v>
      </c>
      <c r="E107" s="11" t="s">
        <v>140</v>
      </c>
      <c r="F107" s="13">
        <v>40391</v>
      </c>
    </row>
    <row r="108" spans="1:6" x14ac:dyDescent="0.2">
      <c r="A108" s="11" t="s">
        <v>141</v>
      </c>
      <c r="B108" s="13">
        <v>14680</v>
      </c>
      <c r="C108" s="11" t="s">
        <v>141</v>
      </c>
      <c r="D108" s="13">
        <v>25</v>
      </c>
      <c r="E108" s="11" t="s">
        <v>141</v>
      </c>
      <c r="F108" s="13">
        <v>617</v>
      </c>
    </row>
    <row r="109" spans="1:6" x14ac:dyDescent="0.2">
      <c r="A109" s="11" t="s">
        <v>142</v>
      </c>
      <c r="B109" s="13">
        <v>14680</v>
      </c>
      <c r="C109" s="11" t="s">
        <v>142</v>
      </c>
      <c r="D109" s="13">
        <v>10</v>
      </c>
      <c r="E109" s="11" t="s">
        <v>142</v>
      </c>
      <c r="F109" s="13">
        <v>575</v>
      </c>
    </row>
    <row r="110" spans="1:6" x14ac:dyDescent="0.2">
      <c r="A110" s="11" t="s">
        <v>143</v>
      </c>
      <c r="B110" s="13">
        <v>14680</v>
      </c>
      <c r="C110" s="11" t="s">
        <v>143</v>
      </c>
      <c r="D110" s="13">
        <v>53</v>
      </c>
      <c r="E110" s="11" t="s">
        <v>143</v>
      </c>
      <c r="F110" s="13">
        <v>950</v>
      </c>
    </row>
    <row r="111" spans="1:6" x14ac:dyDescent="0.2">
      <c r="A111" s="11" t="s">
        <v>144</v>
      </c>
      <c r="B111" s="13">
        <v>14679</v>
      </c>
      <c r="C111" s="11" t="s">
        <v>144</v>
      </c>
      <c r="D111" s="13">
        <v>78</v>
      </c>
      <c r="E111" s="11" t="s">
        <v>144</v>
      </c>
      <c r="F111" s="13">
        <v>896</v>
      </c>
    </row>
    <row r="112" spans="1:6" x14ac:dyDescent="0.2">
      <c r="A112" s="11" t="s">
        <v>145</v>
      </c>
      <c r="B112" s="13">
        <v>14678</v>
      </c>
      <c r="C112" s="11" t="s">
        <v>145</v>
      </c>
      <c r="D112" s="13">
        <v>85</v>
      </c>
      <c r="E112" s="11" t="s">
        <v>145</v>
      </c>
      <c r="F112" s="13">
        <v>1198</v>
      </c>
    </row>
    <row r="113" spans="1:6" x14ac:dyDescent="0.2">
      <c r="A113" s="11" t="s">
        <v>146</v>
      </c>
      <c r="B113" s="13">
        <v>14675</v>
      </c>
      <c r="C113" s="11" t="s">
        <v>146</v>
      </c>
      <c r="D113" s="13">
        <v>45</v>
      </c>
      <c r="E113" s="11" t="s">
        <v>146</v>
      </c>
      <c r="F113" s="13">
        <v>1343</v>
      </c>
    </row>
    <row r="114" spans="1:6" x14ac:dyDescent="0.2">
      <c r="A114" s="11" t="s">
        <v>147</v>
      </c>
      <c r="B114" s="13">
        <v>14676</v>
      </c>
      <c r="C114" s="11" t="s">
        <v>147</v>
      </c>
      <c r="D114" s="13">
        <v>14</v>
      </c>
      <c r="E114" s="11" t="s">
        <v>147</v>
      </c>
      <c r="F114" s="13">
        <v>682</v>
      </c>
    </row>
    <row r="115" spans="1:6" x14ac:dyDescent="0.2">
      <c r="A115" s="11" t="s">
        <v>148</v>
      </c>
      <c r="B115" s="13">
        <v>14676</v>
      </c>
      <c r="C115" s="11" t="s">
        <v>148</v>
      </c>
      <c r="D115" s="13">
        <v>13</v>
      </c>
      <c r="E115" s="11" t="s">
        <v>148</v>
      </c>
      <c r="F115" s="13">
        <v>524</v>
      </c>
    </row>
    <row r="116" spans="1:6" x14ac:dyDescent="0.2">
      <c r="A116" s="11" t="s">
        <v>149</v>
      </c>
      <c r="B116" s="13">
        <v>14676</v>
      </c>
      <c r="C116" s="11" t="s">
        <v>149</v>
      </c>
      <c r="D116" s="13">
        <v>23</v>
      </c>
      <c r="E116" s="11" t="s">
        <v>149</v>
      </c>
      <c r="F116" s="13">
        <v>716</v>
      </c>
    </row>
    <row r="117" spans="1:6" x14ac:dyDescent="0.2">
      <c r="A117" s="11" t="s">
        <v>150</v>
      </c>
      <c r="B117" s="13">
        <v>14679</v>
      </c>
      <c r="C117" s="11" t="s">
        <v>150</v>
      </c>
      <c r="D117" s="13">
        <v>11</v>
      </c>
      <c r="E117" s="11" t="s">
        <v>150</v>
      </c>
      <c r="F117" s="13">
        <v>461</v>
      </c>
    </row>
    <row r="118" spans="1:6" x14ac:dyDescent="0.2">
      <c r="A118" s="11" t="s">
        <v>151</v>
      </c>
      <c r="B118" s="13">
        <v>14681</v>
      </c>
      <c r="C118" s="11" t="s">
        <v>151</v>
      </c>
      <c r="D118" s="13">
        <v>12</v>
      </c>
      <c r="E118" s="11" t="s">
        <v>151</v>
      </c>
      <c r="F118" s="13">
        <v>2641</v>
      </c>
    </row>
    <row r="119" spans="1:6" x14ac:dyDescent="0.2">
      <c r="A119" s="11" t="s">
        <v>152</v>
      </c>
      <c r="B119" s="13">
        <v>14689</v>
      </c>
      <c r="C119" s="11" t="s">
        <v>152</v>
      </c>
      <c r="D119" s="13">
        <v>440</v>
      </c>
      <c r="E119" s="11" t="s">
        <v>152</v>
      </c>
      <c r="F119" s="13">
        <v>8644</v>
      </c>
    </row>
    <row r="120" spans="1:6" x14ac:dyDescent="0.2">
      <c r="A120" s="11" t="s">
        <v>153</v>
      </c>
      <c r="B120" s="13">
        <v>14691</v>
      </c>
      <c r="C120" s="11" t="s">
        <v>153</v>
      </c>
      <c r="D120" s="13">
        <v>165</v>
      </c>
      <c r="E120" s="11" t="s">
        <v>153</v>
      </c>
      <c r="F120" s="13">
        <v>7999</v>
      </c>
    </row>
    <row r="121" spans="1:6" x14ac:dyDescent="0.2">
      <c r="A121" s="11" t="s">
        <v>154</v>
      </c>
      <c r="B121" s="13">
        <v>14692</v>
      </c>
      <c r="C121" s="11" t="s">
        <v>154</v>
      </c>
      <c r="D121" s="13">
        <v>46</v>
      </c>
      <c r="E121" s="11" t="s">
        <v>154</v>
      </c>
      <c r="F121" s="13">
        <v>7314</v>
      </c>
    </row>
    <row r="122" spans="1:6" x14ac:dyDescent="0.2">
      <c r="A122" s="11" t="s">
        <v>155</v>
      </c>
      <c r="B122" s="13">
        <v>14695</v>
      </c>
      <c r="C122" s="11" t="s">
        <v>155</v>
      </c>
      <c r="D122" s="13">
        <v>39</v>
      </c>
      <c r="E122" s="11" t="s">
        <v>155</v>
      </c>
      <c r="F122" s="13">
        <v>7749</v>
      </c>
    </row>
    <row r="123" spans="1:6" x14ac:dyDescent="0.2">
      <c r="A123" s="11" t="s">
        <v>156</v>
      </c>
      <c r="B123" s="13">
        <v>14699</v>
      </c>
      <c r="C123" s="11" t="s">
        <v>156</v>
      </c>
      <c r="D123" s="13">
        <v>34</v>
      </c>
      <c r="E123" s="11" t="s">
        <v>156</v>
      </c>
      <c r="F123" s="13">
        <v>6732</v>
      </c>
    </row>
    <row r="124" spans="1:6" x14ac:dyDescent="0.2">
      <c r="A124" s="11" t="s">
        <v>157</v>
      </c>
      <c r="B124" s="13">
        <v>14699</v>
      </c>
      <c r="C124" s="11" t="s">
        <v>157</v>
      </c>
      <c r="D124" s="13">
        <v>43</v>
      </c>
      <c r="E124" s="11" t="s">
        <v>157</v>
      </c>
      <c r="F124" s="13">
        <v>7608</v>
      </c>
    </row>
    <row r="125" spans="1:6" x14ac:dyDescent="0.2">
      <c r="A125" s="11" t="s">
        <v>158</v>
      </c>
      <c r="B125" s="13">
        <v>14704</v>
      </c>
      <c r="C125" s="11" t="s">
        <v>158</v>
      </c>
      <c r="D125" s="13">
        <v>127</v>
      </c>
      <c r="E125" s="11" t="s">
        <v>158</v>
      </c>
      <c r="F125" s="13">
        <v>10101</v>
      </c>
    </row>
    <row r="126" spans="1:6" x14ac:dyDescent="0.2">
      <c r="A126" s="11" t="s">
        <v>159</v>
      </c>
      <c r="B126" s="13">
        <v>14704</v>
      </c>
      <c r="C126" s="11" t="s">
        <v>159</v>
      </c>
      <c r="D126" s="13">
        <v>253</v>
      </c>
      <c r="E126" s="11" t="s">
        <v>159</v>
      </c>
      <c r="F126" s="13">
        <v>20256</v>
      </c>
    </row>
    <row r="127" spans="1:6" x14ac:dyDescent="0.2">
      <c r="A127" s="11" t="s">
        <v>160</v>
      </c>
      <c r="B127" s="13">
        <v>14709</v>
      </c>
      <c r="C127" s="11" t="s">
        <v>160</v>
      </c>
      <c r="D127" s="13">
        <v>196</v>
      </c>
      <c r="E127" s="11" t="s">
        <v>160</v>
      </c>
      <c r="F127" s="13">
        <v>25726</v>
      </c>
    </row>
    <row r="128" spans="1:6" x14ac:dyDescent="0.2">
      <c r="A128" s="11" t="s">
        <v>161</v>
      </c>
      <c r="B128" s="13">
        <v>14709</v>
      </c>
      <c r="C128" s="11" t="s">
        <v>161</v>
      </c>
      <c r="D128" s="13">
        <v>124</v>
      </c>
      <c r="E128" s="11" t="s">
        <v>161</v>
      </c>
      <c r="F128" s="13">
        <v>20094</v>
      </c>
    </row>
    <row r="129" spans="1:6" x14ac:dyDescent="0.2">
      <c r="A129" s="11" t="s">
        <v>162</v>
      </c>
      <c r="B129" s="13">
        <v>14709</v>
      </c>
      <c r="C129" s="11" t="s">
        <v>162</v>
      </c>
      <c r="D129" s="13">
        <v>94</v>
      </c>
      <c r="E129" s="11" t="s">
        <v>162</v>
      </c>
      <c r="F129" s="13">
        <v>14765</v>
      </c>
    </row>
    <row r="130" spans="1:6" x14ac:dyDescent="0.2">
      <c r="A130" s="11" t="s">
        <v>163</v>
      </c>
      <c r="B130" s="13">
        <v>14716</v>
      </c>
      <c r="C130" s="11" t="s">
        <v>163</v>
      </c>
      <c r="D130" s="13">
        <v>139</v>
      </c>
      <c r="E130" s="11" t="s">
        <v>163</v>
      </c>
      <c r="F130" s="13">
        <v>23872</v>
      </c>
    </row>
    <row r="131" spans="1:6" x14ac:dyDescent="0.2">
      <c r="A131" s="11" t="s">
        <v>164</v>
      </c>
      <c r="B131" s="13">
        <v>14718</v>
      </c>
      <c r="C131" s="11" t="s">
        <v>164</v>
      </c>
      <c r="D131" s="13">
        <v>86</v>
      </c>
      <c r="E131" s="11" t="s">
        <v>164</v>
      </c>
      <c r="F131" s="13">
        <v>24234</v>
      </c>
    </row>
    <row r="132" spans="1:6" x14ac:dyDescent="0.2">
      <c r="A132" s="11" t="s">
        <v>165</v>
      </c>
      <c r="B132" s="13">
        <v>14720</v>
      </c>
      <c r="C132" s="11" t="s">
        <v>165</v>
      </c>
      <c r="D132" s="13">
        <v>110</v>
      </c>
      <c r="E132" s="11" t="s">
        <v>165</v>
      </c>
      <c r="F132" s="13">
        <v>25574</v>
      </c>
    </row>
    <row r="133" spans="1:6" x14ac:dyDescent="0.2">
      <c r="A133" s="11" t="s">
        <v>166</v>
      </c>
      <c r="B133" s="13">
        <v>14723</v>
      </c>
      <c r="C133" s="11" t="s">
        <v>166</v>
      </c>
      <c r="D133" s="13">
        <v>109</v>
      </c>
      <c r="E133" s="11" t="s">
        <v>166</v>
      </c>
      <c r="F133" s="13">
        <v>24231</v>
      </c>
    </row>
    <row r="134" spans="1:6" x14ac:dyDescent="0.2">
      <c r="A134" s="11" t="s">
        <v>167</v>
      </c>
      <c r="B134" s="13">
        <v>14723</v>
      </c>
      <c r="C134" s="11" t="s">
        <v>167</v>
      </c>
      <c r="D134" s="13">
        <v>28</v>
      </c>
      <c r="E134" s="11" t="s">
        <v>167</v>
      </c>
      <c r="F134" s="13">
        <v>13768</v>
      </c>
    </row>
    <row r="135" spans="1:6" x14ac:dyDescent="0.2">
      <c r="A135" s="11" t="s">
        <v>168</v>
      </c>
      <c r="B135" s="13">
        <v>14723</v>
      </c>
      <c r="C135" s="11" t="s">
        <v>168</v>
      </c>
      <c r="D135" s="13">
        <v>250</v>
      </c>
      <c r="E135" s="11" t="s">
        <v>168</v>
      </c>
      <c r="F135" s="13">
        <v>16493</v>
      </c>
    </row>
    <row r="136" spans="1:6" x14ac:dyDescent="0.2">
      <c r="A136" s="11" t="s">
        <v>169</v>
      </c>
      <c r="B136" s="13">
        <v>14724</v>
      </c>
      <c r="C136" s="11" t="s">
        <v>169</v>
      </c>
      <c r="D136" s="13">
        <v>99</v>
      </c>
      <c r="E136" s="11" t="s">
        <v>169</v>
      </c>
      <c r="F136" s="13">
        <v>13815</v>
      </c>
    </row>
    <row r="137" spans="1:6" x14ac:dyDescent="0.2">
      <c r="A137" s="11" t="s">
        <v>170</v>
      </c>
      <c r="B137" s="13">
        <v>14725</v>
      </c>
      <c r="C137" s="11" t="s">
        <v>170</v>
      </c>
      <c r="D137" s="13">
        <v>39</v>
      </c>
      <c r="E137" s="11" t="s">
        <v>170</v>
      </c>
      <c r="F137" s="13">
        <v>10665</v>
      </c>
    </row>
    <row r="138" spans="1:6" x14ac:dyDescent="0.2">
      <c r="A138" s="11" t="s">
        <v>171</v>
      </c>
      <c r="B138" s="13">
        <v>14727</v>
      </c>
      <c r="C138" s="11" t="s">
        <v>171</v>
      </c>
      <c r="D138" s="13">
        <v>76</v>
      </c>
      <c r="E138" s="11" t="s">
        <v>171</v>
      </c>
      <c r="F138" s="13">
        <v>11680</v>
      </c>
    </row>
    <row r="139" spans="1:6" x14ac:dyDescent="0.2">
      <c r="A139" s="11" t="s">
        <v>172</v>
      </c>
      <c r="B139" s="13">
        <v>14728</v>
      </c>
      <c r="C139" s="11" t="s">
        <v>172</v>
      </c>
      <c r="D139" s="13">
        <v>87</v>
      </c>
      <c r="E139" s="11" t="s">
        <v>172</v>
      </c>
      <c r="F139" s="13">
        <v>9570</v>
      </c>
    </row>
    <row r="140" spans="1:6" x14ac:dyDescent="0.2">
      <c r="A140" s="11" t="s">
        <v>173</v>
      </c>
      <c r="B140" s="13">
        <v>14729</v>
      </c>
      <c r="C140" s="11" t="s">
        <v>173</v>
      </c>
      <c r="D140" s="13">
        <v>168</v>
      </c>
      <c r="E140" s="11" t="s">
        <v>173</v>
      </c>
      <c r="F140" s="13">
        <v>11360</v>
      </c>
    </row>
    <row r="141" spans="1:6" x14ac:dyDescent="0.2">
      <c r="A141" s="11" t="s">
        <v>174</v>
      </c>
      <c r="B141" s="13">
        <v>14729</v>
      </c>
      <c r="C141" s="11" t="s">
        <v>174</v>
      </c>
      <c r="D141" s="13">
        <v>167</v>
      </c>
      <c r="E141" s="11" t="s">
        <v>174</v>
      </c>
      <c r="F141" s="13">
        <v>14481</v>
      </c>
    </row>
    <row r="142" spans="1:6" x14ac:dyDescent="0.2">
      <c r="A142" s="11" t="s">
        <v>175</v>
      </c>
      <c r="B142" s="13">
        <v>14728</v>
      </c>
      <c r="C142" s="11" t="s">
        <v>175</v>
      </c>
      <c r="D142" s="13">
        <v>117</v>
      </c>
      <c r="E142" s="11" t="s">
        <v>175</v>
      </c>
      <c r="F142" s="13">
        <v>16649</v>
      </c>
    </row>
    <row r="143" spans="1:6" x14ac:dyDescent="0.2">
      <c r="A143" s="11" t="s">
        <v>176</v>
      </c>
      <c r="B143" s="13">
        <v>14731</v>
      </c>
      <c r="C143" s="11" t="s">
        <v>176</v>
      </c>
      <c r="D143" s="13">
        <v>80</v>
      </c>
      <c r="E143" s="11" t="s">
        <v>176</v>
      </c>
      <c r="F143" s="13">
        <v>19724</v>
      </c>
    </row>
    <row r="144" spans="1:6" x14ac:dyDescent="0.2">
      <c r="A144" s="11" t="s">
        <v>177</v>
      </c>
      <c r="B144" s="13">
        <v>14733</v>
      </c>
      <c r="C144" s="11" t="s">
        <v>177</v>
      </c>
      <c r="D144" s="13">
        <v>43</v>
      </c>
      <c r="E144" s="11" t="s">
        <v>177</v>
      </c>
      <c r="F144" s="13">
        <v>14492</v>
      </c>
    </row>
    <row r="145" spans="1:6" x14ac:dyDescent="0.2">
      <c r="A145" s="11" t="s">
        <v>178</v>
      </c>
      <c r="B145" s="13">
        <v>14737</v>
      </c>
      <c r="C145" s="11" t="s">
        <v>178</v>
      </c>
      <c r="D145" s="13">
        <v>17</v>
      </c>
      <c r="E145" s="11" t="s">
        <v>178</v>
      </c>
      <c r="F145" s="13">
        <v>12983</v>
      </c>
    </row>
    <row r="146" spans="1:6" x14ac:dyDescent="0.2">
      <c r="A146" s="11" t="s">
        <v>179</v>
      </c>
      <c r="B146" s="13">
        <v>14737</v>
      </c>
      <c r="C146" s="11" t="s">
        <v>179</v>
      </c>
      <c r="D146" s="13">
        <v>73</v>
      </c>
      <c r="E146" s="11" t="s">
        <v>179</v>
      </c>
      <c r="F146" s="13">
        <v>14963</v>
      </c>
    </row>
    <row r="147" spans="1:6" x14ac:dyDescent="0.2">
      <c r="A147" s="11" t="s">
        <v>180</v>
      </c>
      <c r="B147" s="13">
        <v>14739</v>
      </c>
      <c r="C147" s="11" t="s">
        <v>180</v>
      </c>
      <c r="D147" s="13">
        <v>113</v>
      </c>
      <c r="E147" s="11" t="s">
        <v>180</v>
      </c>
      <c r="F147" s="13">
        <v>12789</v>
      </c>
    </row>
    <row r="148" spans="1:6" x14ac:dyDescent="0.2">
      <c r="A148" s="11" t="s">
        <v>181</v>
      </c>
      <c r="B148" s="13">
        <v>14743</v>
      </c>
      <c r="C148" s="11" t="s">
        <v>181</v>
      </c>
      <c r="D148" s="13">
        <v>143</v>
      </c>
      <c r="E148" s="11" t="s">
        <v>181</v>
      </c>
      <c r="F148" s="13">
        <v>12708</v>
      </c>
    </row>
    <row r="149" spans="1:6" x14ac:dyDescent="0.2">
      <c r="A149" s="11" t="s">
        <v>182</v>
      </c>
      <c r="B149" s="13">
        <v>14747</v>
      </c>
      <c r="C149" s="11" t="s">
        <v>182</v>
      </c>
      <c r="D149" s="13">
        <v>253</v>
      </c>
      <c r="E149" s="11" t="s">
        <v>182</v>
      </c>
      <c r="F149" s="13">
        <v>12579</v>
      </c>
    </row>
    <row r="150" spans="1:6" x14ac:dyDescent="0.2">
      <c r="A150" s="11" t="s">
        <v>183</v>
      </c>
      <c r="B150" s="13">
        <v>14753</v>
      </c>
      <c r="C150" s="11" t="s">
        <v>183</v>
      </c>
      <c r="D150" s="13">
        <v>126</v>
      </c>
      <c r="E150" s="11" t="s">
        <v>183</v>
      </c>
      <c r="F150" s="13">
        <v>13867</v>
      </c>
    </row>
    <row r="151" spans="1:6" x14ac:dyDescent="0.2">
      <c r="A151" s="11" t="s">
        <v>184</v>
      </c>
      <c r="B151" s="13">
        <v>14754</v>
      </c>
      <c r="C151" s="11" t="s">
        <v>184</v>
      </c>
      <c r="D151" s="13">
        <v>243</v>
      </c>
      <c r="E151" s="11" t="s">
        <v>184</v>
      </c>
      <c r="F151" s="13">
        <v>17856</v>
      </c>
    </row>
    <row r="152" spans="1:6" x14ac:dyDescent="0.2">
      <c r="A152" s="11" t="s">
        <v>185</v>
      </c>
      <c r="B152" s="13">
        <v>14758</v>
      </c>
      <c r="C152" s="11" t="s">
        <v>185</v>
      </c>
      <c r="D152" s="13">
        <v>46</v>
      </c>
      <c r="E152" s="11" t="s">
        <v>185</v>
      </c>
      <c r="F152" s="13">
        <v>19430</v>
      </c>
    </row>
    <row r="153" spans="1:6" x14ac:dyDescent="0.2">
      <c r="A153" s="11" t="s">
        <v>186</v>
      </c>
      <c r="B153" s="13">
        <v>14758</v>
      </c>
      <c r="C153" s="11" t="s">
        <v>186</v>
      </c>
      <c r="D153" s="13">
        <v>42</v>
      </c>
      <c r="E153" s="11" t="s">
        <v>186</v>
      </c>
      <c r="F153" s="13">
        <v>16898</v>
      </c>
    </row>
    <row r="154" spans="1:6" x14ac:dyDescent="0.2">
      <c r="A154" s="11" t="s">
        <v>187</v>
      </c>
      <c r="B154" s="13">
        <v>14757</v>
      </c>
      <c r="C154" s="11" t="s">
        <v>187</v>
      </c>
      <c r="D154" s="13">
        <v>132</v>
      </c>
      <c r="E154" s="11" t="s">
        <v>187</v>
      </c>
      <c r="F154" s="13">
        <v>5300</v>
      </c>
    </row>
    <row r="155" spans="1:6" x14ac:dyDescent="0.2">
      <c r="A155" s="11" t="s">
        <v>188</v>
      </c>
      <c r="B155" s="13">
        <v>14758</v>
      </c>
      <c r="C155" s="11" t="s">
        <v>188</v>
      </c>
      <c r="D155" s="13">
        <v>68</v>
      </c>
      <c r="E155" s="11" t="s">
        <v>188</v>
      </c>
      <c r="F155" s="13">
        <v>4408</v>
      </c>
    </row>
    <row r="156" spans="1:6" x14ac:dyDescent="0.2">
      <c r="A156" s="11" t="s">
        <v>189</v>
      </c>
      <c r="B156" s="13">
        <v>14759</v>
      </c>
      <c r="C156" s="11" t="s">
        <v>189</v>
      </c>
      <c r="D156" s="13">
        <v>16</v>
      </c>
      <c r="E156" s="11" t="s">
        <v>189</v>
      </c>
      <c r="F156" s="13">
        <v>2398</v>
      </c>
    </row>
    <row r="157" spans="1:6" x14ac:dyDescent="0.2">
      <c r="A157" s="11" t="s">
        <v>190</v>
      </c>
      <c r="B157" s="13">
        <v>14759</v>
      </c>
      <c r="C157" s="11" t="s">
        <v>190</v>
      </c>
      <c r="D157" s="13">
        <v>10</v>
      </c>
      <c r="E157" s="11" t="s">
        <v>190</v>
      </c>
      <c r="F157" s="13">
        <v>360</v>
      </c>
    </row>
    <row r="158" spans="1:6" x14ac:dyDescent="0.2">
      <c r="A158" s="11" t="s">
        <v>191</v>
      </c>
      <c r="B158" s="13">
        <v>14760</v>
      </c>
      <c r="C158" s="11" t="s">
        <v>191</v>
      </c>
      <c r="D158" s="13">
        <v>50</v>
      </c>
      <c r="E158" s="11" t="s">
        <v>191</v>
      </c>
      <c r="F158" s="13">
        <v>11299</v>
      </c>
    </row>
    <row r="159" spans="1:6" x14ac:dyDescent="0.2">
      <c r="A159" s="11" t="s">
        <v>192</v>
      </c>
      <c r="B159" s="13">
        <v>14763</v>
      </c>
      <c r="C159" s="11" t="s">
        <v>192</v>
      </c>
      <c r="D159" s="13">
        <v>72</v>
      </c>
      <c r="E159" s="11" t="s">
        <v>192</v>
      </c>
      <c r="F159" s="13">
        <v>17595</v>
      </c>
    </row>
    <row r="160" spans="1:6" x14ac:dyDescent="0.2">
      <c r="A160" s="11" t="s">
        <v>193</v>
      </c>
      <c r="B160" s="13">
        <v>14767</v>
      </c>
      <c r="C160" s="11" t="s">
        <v>193</v>
      </c>
      <c r="D160" s="13">
        <v>65</v>
      </c>
      <c r="E160" s="11" t="s">
        <v>193</v>
      </c>
      <c r="F160" s="13">
        <v>10981</v>
      </c>
    </row>
    <row r="161" spans="1:6" x14ac:dyDescent="0.2">
      <c r="A161" s="11" t="s">
        <v>194</v>
      </c>
      <c r="B161" s="13">
        <v>14766</v>
      </c>
      <c r="C161" s="11" t="s">
        <v>194</v>
      </c>
      <c r="D161" s="13">
        <v>138</v>
      </c>
      <c r="E161" s="11" t="s">
        <v>194</v>
      </c>
      <c r="F161" s="13">
        <v>8596</v>
      </c>
    </row>
    <row r="162" spans="1:6" x14ac:dyDescent="0.2">
      <c r="A162" s="11" t="s">
        <v>195</v>
      </c>
      <c r="B162" s="13">
        <v>14769</v>
      </c>
      <c r="C162" s="11" t="s">
        <v>195</v>
      </c>
      <c r="D162" s="13">
        <v>182</v>
      </c>
      <c r="E162" s="11" t="s">
        <v>195</v>
      </c>
      <c r="F162" s="13">
        <v>6550</v>
      </c>
    </row>
    <row r="163" spans="1:6" x14ac:dyDescent="0.2">
      <c r="A163" s="11" t="s">
        <v>196</v>
      </c>
      <c r="B163" s="13">
        <v>14771</v>
      </c>
      <c r="C163" s="11" t="s">
        <v>196</v>
      </c>
      <c r="D163" s="13">
        <v>81</v>
      </c>
      <c r="E163" s="11" t="s">
        <v>196</v>
      </c>
      <c r="F163" s="13">
        <v>6263</v>
      </c>
    </row>
    <row r="164" spans="1:6" x14ac:dyDescent="0.2">
      <c r="A164" s="11" t="s">
        <v>197</v>
      </c>
      <c r="B164" s="13">
        <v>14771</v>
      </c>
      <c r="C164" s="11" t="s">
        <v>197</v>
      </c>
      <c r="D164" s="13">
        <v>34</v>
      </c>
      <c r="E164" s="11" t="s">
        <v>197</v>
      </c>
      <c r="F164" s="13">
        <v>5999</v>
      </c>
    </row>
    <row r="165" spans="1:6" x14ac:dyDescent="0.2">
      <c r="A165" s="11" t="s">
        <v>198</v>
      </c>
      <c r="B165" s="13">
        <v>14770</v>
      </c>
      <c r="C165" s="11" t="s">
        <v>198</v>
      </c>
      <c r="D165" s="13">
        <v>25</v>
      </c>
      <c r="E165" s="11" t="s">
        <v>198</v>
      </c>
      <c r="F165" s="13">
        <v>5640</v>
      </c>
    </row>
    <row r="166" spans="1:6" x14ac:dyDescent="0.2">
      <c r="A166" s="11" t="s">
        <v>199</v>
      </c>
      <c r="B166" s="13">
        <v>14769</v>
      </c>
      <c r="C166" s="11" t="s">
        <v>199</v>
      </c>
      <c r="D166" s="13">
        <v>92</v>
      </c>
      <c r="E166" s="11" t="s">
        <v>199</v>
      </c>
      <c r="F166" s="13">
        <v>6395</v>
      </c>
    </row>
    <row r="167" spans="1:6" x14ac:dyDescent="0.2">
      <c r="A167" s="11" t="s">
        <v>200</v>
      </c>
      <c r="B167" s="13">
        <v>14767</v>
      </c>
      <c r="C167" s="11" t="s">
        <v>200</v>
      </c>
      <c r="D167" s="13">
        <v>49</v>
      </c>
      <c r="E167" s="11" t="s">
        <v>200</v>
      </c>
      <c r="F167" s="13">
        <v>5692</v>
      </c>
    </row>
    <row r="168" spans="1:6" x14ac:dyDescent="0.2">
      <c r="A168" s="11" t="s">
        <v>201</v>
      </c>
      <c r="B168" s="13">
        <v>14768</v>
      </c>
      <c r="C168" s="11" t="s">
        <v>201</v>
      </c>
      <c r="D168" s="13">
        <v>86</v>
      </c>
      <c r="E168" s="11" t="s">
        <v>201</v>
      </c>
      <c r="F168" s="13">
        <v>6173</v>
      </c>
    </row>
    <row r="169" spans="1:6" x14ac:dyDescent="0.2">
      <c r="A169" s="11" t="s">
        <v>202</v>
      </c>
      <c r="B169" s="13">
        <v>14768</v>
      </c>
      <c r="C169" s="11" t="s">
        <v>202</v>
      </c>
      <c r="D169" s="13">
        <v>65</v>
      </c>
      <c r="E169" s="11" t="s">
        <v>202</v>
      </c>
      <c r="F169" s="13">
        <v>5500</v>
      </c>
    </row>
    <row r="170" spans="1:6" x14ac:dyDescent="0.2">
      <c r="A170" s="11" t="s">
        <v>203</v>
      </c>
      <c r="B170" s="13">
        <v>14770</v>
      </c>
      <c r="C170" s="11" t="s">
        <v>203</v>
      </c>
      <c r="D170" s="13">
        <v>42</v>
      </c>
      <c r="E170" s="11" t="s">
        <v>203</v>
      </c>
      <c r="F170" s="13">
        <v>5236</v>
      </c>
    </row>
    <row r="171" spans="1:6" x14ac:dyDescent="0.2">
      <c r="A171" s="11" t="s">
        <v>204</v>
      </c>
      <c r="B171" s="13">
        <v>14770</v>
      </c>
      <c r="C171" s="11" t="s">
        <v>204</v>
      </c>
      <c r="D171" s="13">
        <v>36</v>
      </c>
      <c r="E171" s="11" t="s">
        <v>204</v>
      </c>
      <c r="F171" s="13">
        <v>4891</v>
      </c>
    </row>
    <row r="172" spans="1:6" x14ac:dyDescent="0.2">
      <c r="A172" s="11" t="s">
        <v>205</v>
      </c>
      <c r="B172" s="13">
        <v>14769</v>
      </c>
      <c r="C172" s="11" t="s">
        <v>205</v>
      </c>
      <c r="D172" s="13">
        <v>19</v>
      </c>
      <c r="E172" s="11" t="s">
        <v>205</v>
      </c>
      <c r="F172" s="13">
        <v>4523</v>
      </c>
    </row>
    <row r="173" spans="1:6" x14ac:dyDescent="0.2">
      <c r="A173" s="11" t="s">
        <v>206</v>
      </c>
      <c r="B173" s="13">
        <v>14769</v>
      </c>
      <c r="C173" s="11" t="s">
        <v>206</v>
      </c>
      <c r="D173" s="13">
        <v>51</v>
      </c>
      <c r="E173" s="11" t="s">
        <v>206</v>
      </c>
      <c r="F173" s="13">
        <v>5134</v>
      </c>
    </row>
    <row r="174" spans="1:6" x14ac:dyDescent="0.2">
      <c r="A174" s="11" t="s">
        <v>207</v>
      </c>
      <c r="B174" s="13">
        <v>14768</v>
      </c>
      <c r="C174" s="11" t="s">
        <v>207</v>
      </c>
      <c r="D174" s="13">
        <v>86</v>
      </c>
      <c r="E174" s="11" t="s">
        <v>207</v>
      </c>
      <c r="F174" s="13">
        <v>4913</v>
      </c>
    </row>
    <row r="175" spans="1:6" x14ac:dyDescent="0.2">
      <c r="A175" s="11" t="s">
        <v>208</v>
      </c>
      <c r="B175" s="13">
        <v>14770</v>
      </c>
      <c r="C175" s="11" t="s">
        <v>208</v>
      </c>
      <c r="D175" s="13">
        <v>30</v>
      </c>
      <c r="E175" s="11" t="s">
        <v>208</v>
      </c>
      <c r="F175" s="13">
        <v>4674</v>
      </c>
    </row>
    <row r="176" spans="1:6" x14ac:dyDescent="0.2">
      <c r="A176" s="11" t="s">
        <v>209</v>
      </c>
      <c r="B176" s="13">
        <v>14769</v>
      </c>
      <c r="C176" s="11" t="s">
        <v>209</v>
      </c>
      <c r="D176" s="13">
        <v>56</v>
      </c>
      <c r="E176" s="11" t="s">
        <v>209</v>
      </c>
      <c r="F176" s="13">
        <v>5342</v>
      </c>
    </row>
    <row r="177" spans="1:6" x14ac:dyDescent="0.2">
      <c r="A177" s="11" t="s">
        <v>210</v>
      </c>
      <c r="B177" s="13">
        <v>14769</v>
      </c>
      <c r="C177" s="11" t="s">
        <v>210</v>
      </c>
      <c r="D177" s="13">
        <v>128</v>
      </c>
      <c r="E177" s="11" t="s">
        <v>210</v>
      </c>
      <c r="F177" s="13">
        <v>5833</v>
      </c>
    </row>
    <row r="178" spans="1:6" x14ac:dyDescent="0.2">
      <c r="A178" s="11" t="s">
        <v>211</v>
      </c>
      <c r="B178" s="13">
        <v>14770</v>
      </c>
      <c r="C178" s="11" t="s">
        <v>211</v>
      </c>
      <c r="D178" s="13">
        <v>32</v>
      </c>
      <c r="E178" s="11" t="s">
        <v>211</v>
      </c>
      <c r="F178" s="13">
        <v>6310</v>
      </c>
    </row>
    <row r="179" spans="1:6" x14ac:dyDescent="0.2">
      <c r="A179" s="11" t="s">
        <v>212</v>
      </c>
      <c r="B179" s="13">
        <v>14769</v>
      </c>
      <c r="C179" s="11" t="s">
        <v>212</v>
      </c>
      <c r="D179" s="13">
        <v>31</v>
      </c>
      <c r="E179" s="11" t="s">
        <v>212</v>
      </c>
      <c r="F179" s="13">
        <v>5944</v>
      </c>
    </row>
    <row r="180" spans="1:6" x14ac:dyDescent="0.2">
      <c r="A180" s="11" t="s">
        <v>213</v>
      </c>
      <c r="B180" s="13">
        <v>14770</v>
      </c>
      <c r="C180" s="11" t="s">
        <v>213</v>
      </c>
      <c r="D180" s="13">
        <v>17</v>
      </c>
      <c r="E180" s="11" t="s">
        <v>213</v>
      </c>
      <c r="F180" s="13">
        <v>6945</v>
      </c>
    </row>
    <row r="181" spans="1:6" x14ac:dyDescent="0.2">
      <c r="A181" s="11" t="s">
        <v>214</v>
      </c>
      <c r="B181" s="13">
        <v>14770</v>
      </c>
      <c r="C181" s="11" t="s">
        <v>214</v>
      </c>
      <c r="D181" s="13">
        <v>5</v>
      </c>
      <c r="E181" s="11" t="s">
        <v>214</v>
      </c>
      <c r="F181" s="13">
        <v>6548</v>
      </c>
    </row>
    <row r="182" spans="1:6" x14ac:dyDescent="0.2">
      <c r="A182" s="11" t="s">
        <v>215</v>
      </c>
      <c r="B182" s="13">
        <v>14770</v>
      </c>
      <c r="C182" s="11" t="s">
        <v>215</v>
      </c>
      <c r="D182" s="13">
        <v>8</v>
      </c>
      <c r="E182" s="11" t="s">
        <v>215</v>
      </c>
      <c r="F182" s="13">
        <v>6158</v>
      </c>
    </row>
    <row r="183" spans="1:6" x14ac:dyDescent="0.2">
      <c r="A183" s="11" t="s">
        <v>216</v>
      </c>
      <c r="B183" s="13">
        <v>14770</v>
      </c>
      <c r="C183" s="11" t="s">
        <v>216</v>
      </c>
      <c r="D183" s="13">
        <v>2</v>
      </c>
      <c r="E183" s="11" t="s">
        <v>216</v>
      </c>
      <c r="F183" s="13">
        <v>6160</v>
      </c>
    </row>
    <row r="184" spans="1:6" x14ac:dyDescent="0.2">
      <c r="A184" s="11" t="s">
        <v>217</v>
      </c>
      <c r="B184" s="13">
        <v>14769</v>
      </c>
      <c r="C184" s="11" t="s">
        <v>217</v>
      </c>
      <c r="D184" s="13">
        <v>11</v>
      </c>
      <c r="E184" s="11" t="s">
        <v>217</v>
      </c>
      <c r="F184" s="13">
        <v>6191</v>
      </c>
    </row>
    <row r="185" spans="1:6" x14ac:dyDescent="0.2">
      <c r="A185" s="11" t="s">
        <v>218</v>
      </c>
      <c r="B185" s="13">
        <v>14772</v>
      </c>
      <c r="C185" s="11" t="s">
        <v>218</v>
      </c>
      <c r="D185" s="13">
        <v>14</v>
      </c>
      <c r="E185" s="11" t="s">
        <v>218</v>
      </c>
      <c r="F185" s="13">
        <v>6363</v>
      </c>
    </row>
    <row r="186" spans="1:6" x14ac:dyDescent="0.2">
      <c r="A186" s="11" t="s">
        <v>219</v>
      </c>
      <c r="B186" s="13">
        <v>14773</v>
      </c>
      <c r="C186" s="11" t="s">
        <v>219</v>
      </c>
      <c r="D186" s="13">
        <v>142</v>
      </c>
      <c r="E186" s="11" t="s">
        <v>219</v>
      </c>
      <c r="F186" s="13">
        <v>7362</v>
      </c>
    </row>
    <row r="187" spans="1:6" x14ac:dyDescent="0.2">
      <c r="A187" s="11" t="s">
        <v>220</v>
      </c>
      <c r="B187" s="13">
        <v>14776</v>
      </c>
      <c r="C187" s="11" t="s">
        <v>220</v>
      </c>
      <c r="D187" s="13">
        <v>244</v>
      </c>
      <c r="E187" s="11" t="s">
        <v>220</v>
      </c>
      <c r="F187" s="13">
        <v>5544</v>
      </c>
    </row>
    <row r="188" spans="1:6" x14ac:dyDescent="0.2">
      <c r="A188" s="11" t="s">
        <v>221</v>
      </c>
      <c r="B188" s="13">
        <v>14775</v>
      </c>
      <c r="C188" s="11" t="s">
        <v>221</v>
      </c>
      <c r="D188" s="13">
        <v>72</v>
      </c>
      <c r="E188" s="11" t="s">
        <v>221</v>
      </c>
      <c r="F188" s="13">
        <v>3566</v>
      </c>
    </row>
    <row r="189" spans="1:6" x14ac:dyDescent="0.2">
      <c r="A189" s="11" t="s">
        <v>222</v>
      </c>
      <c r="B189" s="13">
        <v>14777</v>
      </c>
      <c r="C189" s="11" t="s">
        <v>222</v>
      </c>
      <c r="D189" s="13">
        <v>68</v>
      </c>
      <c r="E189" s="11" t="s">
        <v>222</v>
      </c>
      <c r="F189" s="13">
        <v>3418</v>
      </c>
    </row>
    <row r="190" spans="1:6" x14ac:dyDescent="0.2">
      <c r="A190" s="11" t="s">
        <v>223</v>
      </c>
      <c r="B190" s="13">
        <v>14776</v>
      </c>
      <c r="C190" s="11" t="s">
        <v>223</v>
      </c>
      <c r="D190" s="13">
        <v>22</v>
      </c>
      <c r="E190" s="11" t="s">
        <v>223</v>
      </c>
      <c r="F190" s="13">
        <v>2921</v>
      </c>
    </row>
    <row r="191" spans="1:6" x14ac:dyDescent="0.2">
      <c r="A191" s="11" t="s">
        <v>224</v>
      </c>
      <c r="B191" s="13">
        <v>14778</v>
      </c>
      <c r="C191" s="11" t="s">
        <v>224</v>
      </c>
      <c r="D191" s="13">
        <v>26</v>
      </c>
      <c r="E191" s="11" t="s">
        <v>224</v>
      </c>
      <c r="F191" s="13">
        <v>2768</v>
      </c>
    </row>
    <row r="192" spans="1:6" x14ac:dyDescent="0.2">
      <c r="A192" s="11" t="s">
        <v>225</v>
      </c>
      <c r="B192" s="13">
        <v>14776</v>
      </c>
      <c r="C192" s="11" t="s">
        <v>225</v>
      </c>
      <c r="D192" s="13">
        <v>11</v>
      </c>
      <c r="E192" s="11" t="s">
        <v>225</v>
      </c>
      <c r="F192" s="13">
        <v>3103</v>
      </c>
    </row>
    <row r="193" spans="1:6" x14ac:dyDescent="0.2">
      <c r="A193" s="11" t="s">
        <v>226</v>
      </c>
      <c r="B193" s="13">
        <v>14778</v>
      </c>
      <c r="C193" s="11" t="s">
        <v>226</v>
      </c>
      <c r="D193" s="13">
        <v>70</v>
      </c>
      <c r="E193" s="11" t="s">
        <v>226</v>
      </c>
      <c r="F193" s="13">
        <v>2674</v>
      </c>
    </row>
    <row r="194" spans="1:6" x14ac:dyDescent="0.2">
      <c r="A194" s="11" t="s">
        <v>227</v>
      </c>
      <c r="B194" s="13">
        <v>14781</v>
      </c>
      <c r="C194" s="11" t="s">
        <v>227</v>
      </c>
      <c r="D194" s="13">
        <v>22</v>
      </c>
      <c r="E194" s="11" t="s">
        <v>227</v>
      </c>
      <c r="F194" s="13">
        <v>1420</v>
      </c>
    </row>
    <row r="195" spans="1:6" x14ac:dyDescent="0.2">
      <c r="A195" s="11" t="s">
        <v>228</v>
      </c>
      <c r="B195" s="13">
        <v>14780</v>
      </c>
      <c r="C195" s="11" t="s">
        <v>228</v>
      </c>
      <c r="D195" s="13">
        <v>8</v>
      </c>
      <c r="E195" s="11" t="s">
        <v>228</v>
      </c>
      <c r="F195" s="13">
        <v>333</v>
      </c>
    </row>
    <row r="196" spans="1:6" x14ac:dyDescent="0.2">
      <c r="A196" s="11" t="s">
        <v>229</v>
      </c>
      <c r="B196" s="13">
        <v>14781</v>
      </c>
      <c r="C196" s="11" t="s">
        <v>229</v>
      </c>
      <c r="D196" s="13">
        <v>46</v>
      </c>
      <c r="E196" s="11" t="s">
        <v>229</v>
      </c>
      <c r="F196" s="13">
        <v>379</v>
      </c>
    </row>
    <row r="197" spans="1:6" x14ac:dyDescent="0.2">
      <c r="A197" s="11" t="s">
        <v>230</v>
      </c>
      <c r="B197" s="13">
        <v>14781</v>
      </c>
      <c r="C197" s="11" t="s">
        <v>230</v>
      </c>
      <c r="D197" s="13">
        <v>36</v>
      </c>
      <c r="E197" s="11" t="s">
        <v>230</v>
      </c>
      <c r="F197" s="13">
        <v>522</v>
      </c>
    </row>
    <row r="198" spans="1:6" x14ac:dyDescent="0.2">
      <c r="A198" s="11" t="s">
        <v>231</v>
      </c>
      <c r="B198" s="13">
        <v>14782</v>
      </c>
      <c r="C198" s="11" t="s">
        <v>231</v>
      </c>
      <c r="D198" s="13">
        <v>12</v>
      </c>
      <c r="E198" s="11" t="s">
        <v>231</v>
      </c>
      <c r="F198" s="13">
        <v>613</v>
      </c>
    </row>
    <row r="199" spans="1:6" x14ac:dyDescent="0.2">
      <c r="A199" s="11" t="s">
        <v>232</v>
      </c>
      <c r="B199" s="13">
        <v>14785</v>
      </c>
      <c r="C199" s="11" t="s">
        <v>232</v>
      </c>
      <c r="D199" s="13">
        <v>13</v>
      </c>
      <c r="E199" s="11" t="s">
        <v>232</v>
      </c>
      <c r="F199" s="13">
        <v>377</v>
      </c>
    </row>
    <row r="200" spans="1:6" x14ac:dyDescent="0.2">
      <c r="A200" s="11" t="s">
        <v>233</v>
      </c>
      <c r="B200" s="13">
        <v>14785</v>
      </c>
      <c r="C200" s="11" t="s">
        <v>233</v>
      </c>
      <c r="D200" s="13">
        <v>15</v>
      </c>
      <c r="E200" s="11" t="s">
        <v>233</v>
      </c>
      <c r="F200" s="13">
        <v>279</v>
      </c>
    </row>
    <row r="201" spans="1:6" x14ac:dyDescent="0.2">
      <c r="A201" s="11" t="s">
        <v>234</v>
      </c>
      <c r="B201" s="13">
        <v>14787</v>
      </c>
      <c r="C201" s="11" t="s">
        <v>234</v>
      </c>
      <c r="D201" s="13">
        <v>18</v>
      </c>
      <c r="E201" s="11" t="s">
        <v>234</v>
      </c>
      <c r="F201" s="13">
        <v>675</v>
      </c>
    </row>
    <row r="202" spans="1:6" x14ac:dyDescent="0.2">
      <c r="A202" s="11" t="s">
        <v>235</v>
      </c>
      <c r="B202" s="13">
        <v>14789</v>
      </c>
      <c r="C202" s="11" t="s">
        <v>235</v>
      </c>
      <c r="D202" s="13">
        <v>20</v>
      </c>
      <c r="E202" s="11" t="s">
        <v>235</v>
      </c>
      <c r="F202" s="13">
        <v>335</v>
      </c>
    </row>
    <row r="203" spans="1:6" x14ac:dyDescent="0.2">
      <c r="A203" s="11" t="s">
        <v>236</v>
      </c>
      <c r="B203" s="13">
        <v>14788</v>
      </c>
      <c r="C203" s="11" t="s">
        <v>236</v>
      </c>
      <c r="D203" s="13">
        <v>67</v>
      </c>
      <c r="E203" s="11" t="s">
        <v>236</v>
      </c>
      <c r="F203" s="13">
        <v>759</v>
      </c>
    </row>
    <row r="204" spans="1:6" x14ac:dyDescent="0.2">
      <c r="A204" s="11" t="s">
        <v>237</v>
      </c>
      <c r="B204" s="13">
        <v>14789</v>
      </c>
      <c r="C204" s="11" t="s">
        <v>237</v>
      </c>
      <c r="D204" s="13">
        <v>34</v>
      </c>
      <c r="E204" s="11" t="s">
        <v>237</v>
      </c>
      <c r="F204" s="13">
        <v>579</v>
      </c>
    </row>
    <row r="205" spans="1:6" x14ac:dyDescent="0.2">
      <c r="A205" s="11" t="s">
        <v>238</v>
      </c>
      <c r="B205" s="13">
        <v>14790</v>
      </c>
      <c r="C205" s="11" t="s">
        <v>238</v>
      </c>
      <c r="D205" s="13">
        <v>12</v>
      </c>
      <c r="E205" s="11" t="s">
        <v>238</v>
      </c>
      <c r="F205" s="13">
        <v>407</v>
      </c>
    </row>
    <row r="206" spans="1:6" x14ac:dyDescent="0.2">
      <c r="A206" s="11" t="s">
        <v>239</v>
      </c>
      <c r="B206" s="13">
        <v>14790</v>
      </c>
      <c r="C206" s="11" t="s">
        <v>239</v>
      </c>
      <c r="D206" s="13">
        <v>10</v>
      </c>
      <c r="E206" s="11" t="s">
        <v>239</v>
      </c>
      <c r="F206" s="13">
        <v>287</v>
      </c>
    </row>
    <row r="207" spans="1:6" x14ac:dyDescent="0.2">
      <c r="A207" s="11" t="s">
        <v>240</v>
      </c>
      <c r="B207" s="13">
        <v>14786</v>
      </c>
      <c r="C207" s="11" t="s">
        <v>240</v>
      </c>
      <c r="D207" s="13">
        <v>9</v>
      </c>
      <c r="E207" s="11" t="s">
        <v>240</v>
      </c>
      <c r="F207" s="13">
        <v>265</v>
      </c>
    </row>
    <row r="208" spans="1:6" x14ac:dyDescent="0.2">
      <c r="A208" s="11" t="s">
        <v>241</v>
      </c>
      <c r="B208" s="13">
        <v>14787</v>
      </c>
      <c r="C208" s="11" t="s">
        <v>241</v>
      </c>
      <c r="D208" s="13">
        <v>31</v>
      </c>
      <c r="E208" s="11" t="s">
        <v>241</v>
      </c>
      <c r="F208" s="13">
        <v>1011</v>
      </c>
    </row>
    <row r="209" spans="1:6" x14ac:dyDescent="0.2">
      <c r="A209" s="11" t="s">
        <v>242</v>
      </c>
      <c r="B209" s="13">
        <v>14788</v>
      </c>
      <c r="C209" s="11" t="s">
        <v>242</v>
      </c>
      <c r="D209" s="13">
        <v>42</v>
      </c>
      <c r="E209" s="11" t="s">
        <v>242</v>
      </c>
      <c r="F209" s="13">
        <v>884</v>
      </c>
    </row>
    <row r="210" spans="1:6" x14ac:dyDescent="0.2">
      <c r="A210" s="11" t="s">
        <v>243</v>
      </c>
      <c r="B210" s="13">
        <v>14788</v>
      </c>
      <c r="C210" s="11" t="s">
        <v>243</v>
      </c>
      <c r="D210" s="13">
        <v>41</v>
      </c>
      <c r="E210" s="11" t="s">
        <v>243</v>
      </c>
      <c r="F210" s="13">
        <v>1006</v>
      </c>
    </row>
    <row r="211" spans="1:6" x14ac:dyDescent="0.2">
      <c r="A211" s="11" t="s">
        <v>244</v>
      </c>
      <c r="B211" s="13">
        <v>14789</v>
      </c>
      <c r="C211" s="11" t="s">
        <v>244</v>
      </c>
      <c r="D211" s="13">
        <v>23</v>
      </c>
      <c r="E211" s="11" t="s">
        <v>244</v>
      </c>
      <c r="F211" s="13">
        <v>511</v>
      </c>
    </row>
    <row r="212" spans="1:6" x14ac:dyDescent="0.2">
      <c r="A212" s="11" t="s">
        <v>245</v>
      </c>
      <c r="B212" s="13">
        <v>14790</v>
      </c>
      <c r="C212" s="11" t="s">
        <v>245</v>
      </c>
      <c r="D212" s="13">
        <v>21</v>
      </c>
      <c r="E212" s="11" t="s">
        <v>245</v>
      </c>
      <c r="F212" s="13">
        <v>423</v>
      </c>
    </row>
    <row r="213" spans="1:6" x14ac:dyDescent="0.2">
      <c r="A213" s="11" t="s">
        <v>246</v>
      </c>
      <c r="B213" s="13">
        <v>14793</v>
      </c>
      <c r="C213" s="11" t="s">
        <v>246</v>
      </c>
      <c r="D213" s="13">
        <v>31</v>
      </c>
      <c r="E213" s="11" t="s">
        <v>246</v>
      </c>
      <c r="F213" s="13">
        <v>480</v>
      </c>
    </row>
    <row r="214" spans="1:6" x14ac:dyDescent="0.2">
      <c r="A214" s="11" t="s">
        <v>247</v>
      </c>
      <c r="B214" s="13">
        <v>14795</v>
      </c>
      <c r="C214" s="11" t="s">
        <v>247</v>
      </c>
      <c r="D214" s="13">
        <v>96</v>
      </c>
      <c r="E214" s="11" t="s">
        <v>247</v>
      </c>
      <c r="F214" s="13">
        <v>12695</v>
      </c>
    </row>
    <row r="215" spans="1:6" x14ac:dyDescent="0.2">
      <c r="A215" s="11" t="s">
        <v>248</v>
      </c>
      <c r="B215" s="13">
        <v>14795</v>
      </c>
      <c r="C215" s="11" t="s">
        <v>248</v>
      </c>
      <c r="D215" s="13">
        <v>60</v>
      </c>
      <c r="E215" s="11" t="s">
        <v>248</v>
      </c>
      <c r="F215" s="13">
        <v>9988</v>
      </c>
    </row>
    <row r="216" spans="1:6" x14ac:dyDescent="0.2">
      <c r="A216" s="11" t="s">
        <v>249</v>
      </c>
      <c r="B216" s="13">
        <v>14795</v>
      </c>
      <c r="C216" s="11" t="s">
        <v>249</v>
      </c>
      <c r="D216" s="13">
        <v>40</v>
      </c>
      <c r="E216" s="11" t="s">
        <v>249</v>
      </c>
      <c r="F216" s="13">
        <v>41226</v>
      </c>
    </row>
    <row r="217" spans="1:6" x14ac:dyDescent="0.2">
      <c r="A217" s="11" t="s">
        <v>250</v>
      </c>
      <c r="B217" s="13">
        <v>14797</v>
      </c>
      <c r="C217" s="11" t="s">
        <v>250</v>
      </c>
      <c r="D217" s="13">
        <v>73</v>
      </c>
      <c r="E217" s="11" t="s">
        <v>250</v>
      </c>
      <c r="F217" s="13">
        <v>57873</v>
      </c>
    </row>
    <row r="218" spans="1:6" x14ac:dyDescent="0.2">
      <c r="A218" s="11" t="s">
        <v>251</v>
      </c>
      <c r="B218" s="13">
        <v>14800</v>
      </c>
      <c r="C218" s="11" t="s">
        <v>251</v>
      </c>
      <c r="D218" s="13">
        <v>72</v>
      </c>
      <c r="E218" s="11" t="s">
        <v>251</v>
      </c>
      <c r="F218" s="13">
        <v>62803</v>
      </c>
    </row>
    <row r="219" spans="1:6" x14ac:dyDescent="0.2">
      <c r="A219" s="11" t="s">
        <v>252</v>
      </c>
      <c r="B219" s="13">
        <v>14799</v>
      </c>
      <c r="C219" s="11" t="s">
        <v>252</v>
      </c>
      <c r="D219" s="13">
        <v>50</v>
      </c>
      <c r="E219" s="11" t="s">
        <v>252</v>
      </c>
      <c r="F219" s="13">
        <v>82337</v>
      </c>
    </row>
    <row r="220" spans="1:6" x14ac:dyDescent="0.2">
      <c r="A220" s="11" t="s">
        <v>253</v>
      </c>
      <c r="B220" s="13">
        <v>14801</v>
      </c>
      <c r="C220" s="11" t="s">
        <v>253</v>
      </c>
      <c r="D220" s="13">
        <v>34</v>
      </c>
      <c r="E220" s="11" t="s">
        <v>253</v>
      </c>
      <c r="F220" s="13">
        <v>92740</v>
      </c>
    </row>
    <row r="221" spans="1:6" x14ac:dyDescent="0.2">
      <c r="A221" s="11" t="s">
        <v>254</v>
      </c>
      <c r="B221" s="13">
        <v>14801</v>
      </c>
      <c r="C221" s="11" t="s">
        <v>254</v>
      </c>
      <c r="D221" s="13">
        <v>52</v>
      </c>
      <c r="E221" s="11" t="s">
        <v>254</v>
      </c>
      <c r="F221" s="13">
        <v>33876</v>
      </c>
    </row>
    <row r="222" spans="1:6" x14ac:dyDescent="0.2">
      <c r="A222" s="11" t="s">
        <v>255</v>
      </c>
      <c r="B222" s="13">
        <v>14802</v>
      </c>
      <c r="C222" s="11" t="s">
        <v>255</v>
      </c>
      <c r="D222" s="13">
        <v>147</v>
      </c>
      <c r="E222" s="11" t="s">
        <v>255</v>
      </c>
      <c r="F222" s="13">
        <v>1505</v>
      </c>
    </row>
    <row r="223" spans="1:6" x14ac:dyDescent="0.2">
      <c r="A223" s="11" t="s">
        <v>256</v>
      </c>
      <c r="B223" s="13">
        <v>14804</v>
      </c>
      <c r="C223" s="11" t="s">
        <v>256</v>
      </c>
      <c r="D223" s="13">
        <v>208</v>
      </c>
      <c r="E223" s="11" t="s">
        <v>256</v>
      </c>
      <c r="F223" s="13">
        <v>1925</v>
      </c>
    </row>
    <row r="224" spans="1:6" x14ac:dyDescent="0.2">
      <c r="A224" s="11" t="s">
        <v>257</v>
      </c>
      <c r="B224" s="13">
        <v>14807</v>
      </c>
      <c r="C224" s="11" t="s">
        <v>257</v>
      </c>
      <c r="D224" s="13">
        <v>198</v>
      </c>
      <c r="E224" s="11" t="s">
        <v>257</v>
      </c>
      <c r="F224" s="13">
        <v>1867</v>
      </c>
    </row>
    <row r="225" spans="1:6" x14ac:dyDescent="0.2">
      <c r="A225" s="11" t="s">
        <v>258</v>
      </c>
      <c r="B225" s="13">
        <v>14807</v>
      </c>
      <c r="C225" s="11" t="s">
        <v>258</v>
      </c>
      <c r="D225" s="13">
        <v>98</v>
      </c>
      <c r="E225" s="11" t="s">
        <v>258</v>
      </c>
      <c r="F225" s="13">
        <v>1184</v>
      </c>
    </row>
    <row r="226" spans="1:6" x14ac:dyDescent="0.2">
      <c r="A226" s="11" t="s">
        <v>259</v>
      </c>
      <c r="B226" s="13">
        <v>14809</v>
      </c>
      <c r="C226" s="11" t="s">
        <v>259</v>
      </c>
      <c r="D226" s="13">
        <v>103</v>
      </c>
      <c r="E226" s="11" t="s">
        <v>259</v>
      </c>
      <c r="F226" s="13">
        <v>1301</v>
      </c>
    </row>
    <row r="227" spans="1:6" x14ac:dyDescent="0.2">
      <c r="A227" s="11" t="s">
        <v>260</v>
      </c>
      <c r="B227" s="13">
        <v>14810</v>
      </c>
      <c r="C227" s="11" t="s">
        <v>260</v>
      </c>
      <c r="D227" s="13">
        <v>47</v>
      </c>
      <c r="E227" s="11" t="s">
        <v>260</v>
      </c>
      <c r="F227" s="13">
        <v>1074</v>
      </c>
    </row>
    <row r="228" spans="1:6" x14ac:dyDescent="0.2">
      <c r="A228" s="11" t="s">
        <v>261</v>
      </c>
      <c r="B228" s="13">
        <v>14813</v>
      </c>
      <c r="C228" s="11" t="s">
        <v>261</v>
      </c>
      <c r="D228" s="13">
        <v>60</v>
      </c>
      <c r="E228" s="11" t="s">
        <v>261</v>
      </c>
      <c r="F228" s="13">
        <v>12859</v>
      </c>
    </row>
    <row r="229" spans="1:6" x14ac:dyDescent="0.2">
      <c r="A229" s="11" t="s">
        <v>262</v>
      </c>
      <c r="B229" s="13">
        <v>14814</v>
      </c>
      <c r="C229" s="11" t="s">
        <v>262</v>
      </c>
      <c r="D229" s="13">
        <v>72</v>
      </c>
      <c r="E229" s="11" t="s">
        <v>262</v>
      </c>
      <c r="F229" s="13">
        <v>14272</v>
      </c>
    </row>
    <row r="230" spans="1:6" x14ac:dyDescent="0.2">
      <c r="A230" s="11" t="s">
        <v>263</v>
      </c>
      <c r="B230" s="13">
        <v>14814</v>
      </c>
      <c r="C230" s="11" t="s">
        <v>263</v>
      </c>
      <c r="D230" s="13">
        <v>50</v>
      </c>
      <c r="E230" s="11" t="s">
        <v>263</v>
      </c>
      <c r="F230" s="13">
        <v>14985</v>
      </c>
    </row>
    <row r="231" spans="1:6" x14ac:dyDescent="0.2">
      <c r="A231" s="11" t="s">
        <v>264</v>
      </c>
      <c r="B231" s="13">
        <v>14816</v>
      </c>
      <c r="C231" s="11" t="s">
        <v>264</v>
      </c>
      <c r="D231" s="13">
        <v>75</v>
      </c>
      <c r="E231" s="11" t="s">
        <v>264</v>
      </c>
      <c r="F231" s="13">
        <v>17703</v>
      </c>
    </row>
    <row r="232" spans="1:6" x14ac:dyDescent="0.2">
      <c r="A232" s="11" t="s">
        <v>265</v>
      </c>
      <c r="B232" s="13">
        <v>14822</v>
      </c>
      <c r="C232" s="11" t="s">
        <v>265</v>
      </c>
      <c r="D232" s="13">
        <v>51</v>
      </c>
      <c r="E232" s="11" t="s">
        <v>265</v>
      </c>
      <c r="F232" s="13">
        <v>16594</v>
      </c>
    </row>
    <row r="233" spans="1:6" x14ac:dyDescent="0.2">
      <c r="A233" s="11" t="s">
        <v>266</v>
      </c>
      <c r="B233" s="13">
        <v>14830</v>
      </c>
      <c r="C233" s="11" t="s">
        <v>266</v>
      </c>
      <c r="D233" s="13">
        <v>42</v>
      </c>
      <c r="E233" s="11" t="s">
        <v>266</v>
      </c>
      <c r="F233" s="13">
        <v>17895</v>
      </c>
    </row>
    <row r="234" spans="1:6" x14ac:dyDescent="0.2">
      <c r="A234" s="11" t="s">
        <v>267</v>
      </c>
      <c r="B234" s="13">
        <v>14827</v>
      </c>
      <c r="C234" s="11" t="s">
        <v>267</v>
      </c>
      <c r="D234" s="13">
        <v>85</v>
      </c>
      <c r="E234" s="11" t="s">
        <v>267</v>
      </c>
      <c r="F234" s="13">
        <v>25409</v>
      </c>
    </row>
    <row r="235" spans="1:6" x14ac:dyDescent="0.2">
      <c r="A235" s="11" t="s">
        <v>268</v>
      </c>
      <c r="B235" s="13">
        <v>14830</v>
      </c>
      <c r="C235" s="11" t="s">
        <v>268</v>
      </c>
      <c r="D235" s="13">
        <v>42</v>
      </c>
      <c r="E235" s="11" t="s">
        <v>268</v>
      </c>
      <c r="F235" s="13">
        <v>29039</v>
      </c>
    </row>
    <row r="236" spans="1:6" x14ac:dyDescent="0.2">
      <c r="A236" s="11" t="s">
        <v>269</v>
      </c>
      <c r="B236" s="13">
        <v>14829</v>
      </c>
      <c r="C236" s="11" t="s">
        <v>269</v>
      </c>
      <c r="D236" s="13">
        <v>34</v>
      </c>
      <c r="E236" s="11" t="s">
        <v>269</v>
      </c>
      <c r="F236" s="13">
        <v>26411</v>
      </c>
    </row>
    <row r="237" spans="1:6" x14ac:dyDescent="0.2">
      <c r="A237" s="11" t="s">
        <v>270</v>
      </c>
      <c r="B237" s="13">
        <v>14834</v>
      </c>
      <c r="C237" s="11" t="s">
        <v>270</v>
      </c>
      <c r="D237" s="13">
        <v>63</v>
      </c>
      <c r="E237" s="11" t="s">
        <v>270</v>
      </c>
      <c r="F237" s="13">
        <v>25605</v>
      </c>
    </row>
    <row r="238" spans="1:6" x14ac:dyDescent="0.2">
      <c r="A238" s="11" t="s">
        <v>271</v>
      </c>
      <c r="B238" s="13">
        <v>14834</v>
      </c>
      <c r="C238" s="11" t="s">
        <v>271</v>
      </c>
      <c r="D238" s="13">
        <v>47</v>
      </c>
      <c r="E238" s="11" t="s">
        <v>271</v>
      </c>
      <c r="F238" s="13">
        <v>26041</v>
      </c>
    </row>
    <row r="239" spans="1:6" x14ac:dyDescent="0.2">
      <c r="A239" s="11" t="s">
        <v>272</v>
      </c>
      <c r="B239" s="13">
        <v>14835</v>
      </c>
      <c r="C239" s="11" t="s">
        <v>272</v>
      </c>
      <c r="D239" s="13">
        <v>38</v>
      </c>
      <c r="E239" s="11" t="s">
        <v>272</v>
      </c>
      <c r="F239" s="13">
        <v>28366</v>
      </c>
    </row>
    <row r="240" spans="1:6" x14ac:dyDescent="0.2">
      <c r="A240" s="11" t="s">
        <v>273</v>
      </c>
      <c r="B240" s="13">
        <v>14835</v>
      </c>
      <c r="C240" s="11" t="s">
        <v>273</v>
      </c>
      <c r="D240" s="13">
        <v>34</v>
      </c>
      <c r="E240" s="11" t="s">
        <v>273</v>
      </c>
      <c r="F240" s="13">
        <v>27041</v>
      </c>
    </row>
    <row r="241" spans="1:6" x14ac:dyDescent="0.2">
      <c r="A241" s="11" t="s">
        <v>274</v>
      </c>
      <c r="B241" s="13">
        <v>14837</v>
      </c>
      <c r="C241" s="11" t="s">
        <v>274</v>
      </c>
      <c r="D241" s="13">
        <v>19</v>
      </c>
      <c r="E241" s="11" t="s">
        <v>274</v>
      </c>
      <c r="F241" s="13">
        <v>28732</v>
      </c>
    </row>
    <row r="242" spans="1:6" x14ac:dyDescent="0.2">
      <c r="A242" s="11" t="s">
        <v>275</v>
      </c>
      <c r="B242" s="13">
        <v>14840</v>
      </c>
      <c r="C242" s="11" t="s">
        <v>275</v>
      </c>
      <c r="D242" s="13">
        <v>121</v>
      </c>
      <c r="E242" s="11" t="s">
        <v>275</v>
      </c>
      <c r="F242" s="13">
        <v>26989</v>
      </c>
    </row>
    <row r="243" spans="1:6" x14ac:dyDescent="0.2">
      <c r="A243" s="11" t="s">
        <v>276</v>
      </c>
      <c r="B243" s="13">
        <v>14844</v>
      </c>
      <c r="C243" s="11" t="s">
        <v>276</v>
      </c>
      <c r="D243" s="13">
        <v>79</v>
      </c>
      <c r="E243" s="11" t="s">
        <v>276</v>
      </c>
      <c r="F243" s="13">
        <v>27975</v>
      </c>
    </row>
    <row r="244" spans="1:6" x14ac:dyDescent="0.2">
      <c r="A244" s="11" t="s">
        <v>277</v>
      </c>
      <c r="B244" s="13">
        <v>14848</v>
      </c>
      <c r="C244" s="11" t="s">
        <v>277</v>
      </c>
      <c r="D244" s="13">
        <v>78</v>
      </c>
      <c r="E244" s="11" t="s">
        <v>277</v>
      </c>
      <c r="F244" s="13">
        <v>23156</v>
      </c>
    </row>
    <row r="245" spans="1:6" x14ac:dyDescent="0.2">
      <c r="A245" s="11" t="s">
        <v>278</v>
      </c>
      <c r="B245" s="13">
        <v>14851</v>
      </c>
      <c r="C245" s="11" t="s">
        <v>278</v>
      </c>
      <c r="D245" s="13">
        <v>45</v>
      </c>
      <c r="E245" s="11" t="s">
        <v>278</v>
      </c>
      <c r="F245" s="13">
        <v>22952</v>
      </c>
    </row>
    <row r="246" spans="1:6" x14ac:dyDescent="0.2">
      <c r="A246" s="11" t="s">
        <v>279</v>
      </c>
      <c r="B246" s="13">
        <v>14855</v>
      </c>
      <c r="C246" s="11" t="s">
        <v>279</v>
      </c>
      <c r="D246" s="13">
        <v>79</v>
      </c>
      <c r="E246" s="11" t="s">
        <v>279</v>
      </c>
      <c r="F246" s="13">
        <v>22866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7000-8483-EF4F-A676-ACE72618ECC2}">
  <sheetPr>
    <tabColor theme="5"/>
  </sheetPr>
  <dimension ref="A1:AA245"/>
  <sheetViews>
    <sheetView tabSelected="1" workbookViewId="0">
      <selection activeCell="V4" sqref="V4"/>
    </sheetView>
  </sheetViews>
  <sheetFormatPr baseColWidth="10" defaultRowHeight="15" x14ac:dyDescent="0.2"/>
  <cols>
    <col min="1" max="1" width="190.33203125" customWidth="1"/>
    <col min="2" max="2" width="21.83203125" customWidth="1"/>
    <col min="3" max="3" width="24.83203125" customWidth="1"/>
    <col min="4" max="4" width="18.83203125" customWidth="1"/>
    <col min="5" max="5" width="29.1640625" customWidth="1"/>
    <col min="6" max="6" width="16" customWidth="1"/>
    <col min="7" max="7" width="19" customWidth="1"/>
    <col min="8" max="8" width="13" customWidth="1"/>
    <col min="9" max="9" width="19.5" customWidth="1"/>
    <col min="10" max="10" width="22.5" customWidth="1"/>
    <col min="11" max="11" width="16.5" customWidth="1"/>
    <col min="12" max="12" width="20.33203125" customWidth="1"/>
    <col min="13" max="13" width="23.33203125" customWidth="1"/>
    <col min="14" max="14" width="17.33203125" customWidth="1"/>
    <col min="15" max="15" width="17.83203125" customWidth="1"/>
    <col min="16" max="16" width="20.83203125" customWidth="1"/>
    <col min="17" max="17" width="14.83203125" customWidth="1"/>
    <col min="18" max="18" width="26.1640625" customWidth="1"/>
    <col min="19" max="19" width="29.1640625" customWidth="1"/>
    <col min="20" max="20" width="23.1640625" customWidth="1"/>
    <col min="21" max="256" width="8.83203125" customWidth="1"/>
    <col min="257" max="257" width="190.33203125" customWidth="1"/>
    <col min="258" max="258" width="21.83203125" customWidth="1"/>
    <col min="259" max="259" width="24.83203125" customWidth="1"/>
    <col min="260" max="260" width="18.83203125" customWidth="1"/>
    <col min="261" max="261" width="29.1640625" customWidth="1"/>
    <col min="262" max="262" width="16" customWidth="1"/>
    <col min="263" max="263" width="19" customWidth="1"/>
    <col min="264" max="264" width="13" customWidth="1"/>
    <col min="265" max="265" width="19.5" customWidth="1"/>
    <col min="266" max="266" width="22.5" customWidth="1"/>
    <col min="267" max="267" width="16.5" customWidth="1"/>
    <col min="268" max="268" width="20.33203125" customWidth="1"/>
    <col min="269" max="269" width="23.33203125" customWidth="1"/>
    <col min="270" max="270" width="17.33203125" customWidth="1"/>
    <col min="271" max="271" width="17.83203125" customWidth="1"/>
    <col min="272" max="272" width="20.83203125" customWidth="1"/>
    <col min="273" max="273" width="14.83203125" customWidth="1"/>
    <col min="274" max="274" width="26.1640625" customWidth="1"/>
    <col min="275" max="275" width="29.1640625" customWidth="1"/>
    <col min="276" max="276" width="23.1640625" customWidth="1"/>
    <col min="277" max="512" width="8.83203125" customWidth="1"/>
    <col min="513" max="513" width="190.33203125" customWidth="1"/>
    <col min="514" max="514" width="21.83203125" customWidth="1"/>
    <col min="515" max="515" width="24.83203125" customWidth="1"/>
    <col min="516" max="516" width="18.83203125" customWidth="1"/>
    <col min="517" max="517" width="29.1640625" customWidth="1"/>
    <col min="518" max="518" width="16" customWidth="1"/>
    <col min="519" max="519" width="19" customWidth="1"/>
    <col min="520" max="520" width="13" customWidth="1"/>
    <col min="521" max="521" width="19.5" customWidth="1"/>
    <col min="522" max="522" width="22.5" customWidth="1"/>
    <col min="523" max="523" width="16.5" customWidth="1"/>
    <col min="524" max="524" width="20.33203125" customWidth="1"/>
    <col min="525" max="525" width="23.33203125" customWidth="1"/>
    <col min="526" max="526" width="17.33203125" customWidth="1"/>
    <col min="527" max="527" width="17.83203125" customWidth="1"/>
    <col min="528" max="528" width="20.83203125" customWidth="1"/>
    <col min="529" max="529" width="14.83203125" customWidth="1"/>
    <col min="530" max="530" width="26.1640625" customWidth="1"/>
    <col min="531" max="531" width="29.1640625" customWidth="1"/>
    <col min="532" max="532" width="23.1640625" customWidth="1"/>
    <col min="533" max="768" width="8.83203125" customWidth="1"/>
    <col min="769" max="769" width="190.33203125" customWidth="1"/>
    <col min="770" max="770" width="21.83203125" customWidth="1"/>
    <col min="771" max="771" width="24.83203125" customWidth="1"/>
    <col min="772" max="772" width="18.83203125" customWidth="1"/>
    <col min="773" max="773" width="29.1640625" customWidth="1"/>
    <col min="774" max="774" width="16" customWidth="1"/>
    <col min="775" max="775" width="19" customWidth="1"/>
    <col min="776" max="776" width="13" customWidth="1"/>
    <col min="777" max="777" width="19.5" customWidth="1"/>
    <col min="778" max="778" width="22.5" customWidth="1"/>
    <col min="779" max="779" width="16.5" customWidth="1"/>
    <col min="780" max="780" width="20.33203125" customWidth="1"/>
    <col min="781" max="781" width="23.33203125" customWidth="1"/>
    <col min="782" max="782" width="17.33203125" customWidth="1"/>
    <col min="783" max="783" width="17.83203125" customWidth="1"/>
    <col min="784" max="784" width="20.83203125" customWidth="1"/>
    <col min="785" max="785" width="14.83203125" customWidth="1"/>
    <col min="786" max="786" width="26.1640625" customWidth="1"/>
    <col min="787" max="787" width="29.1640625" customWidth="1"/>
    <col min="788" max="788" width="23.1640625" customWidth="1"/>
    <col min="789" max="1024" width="8.83203125" customWidth="1"/>
    <col min="1025" max="1025" width="190.33203125" customWidth="1"/>
    <col min="1026" max="1026" width="21.83203125" customWidth="1"/>
    <col min="1027" max="1027" width="24.83203125" customWidth="1"/>
    <col min="1028" max="1028" width="18.83203125" customWidth="1"/>
    <col min="1029" max="1029" width="29.1640625" customWidth="1"/>
    <col min="1030" max="1030" width="16" customWidth="1"/>
    <col min="1031" max="1031" width="19" customWidth="1"/>
    <col min="1032" max="1032" width="13" customWidth="1"/>
    <col min="1033" max="1033" width="19.5" customWidth="1"/>
    <col min="1034" max="1034" width="22.5" customWidth="1"/>
    <col min="1035" max="1035" width="16.5" customWidth="1"/>
    <col min="1036" max="1036" width="20.33203125" customWidth="1"/>
    <col min="1037" max="1037" width="23.33203125" customWidth="1"/>
    <col min="1038" max="1038" width="17.33203125" customWidth="1"/>
    <col min="1039" max="1039" width="17.83203125" customWidth="1"/>
    <col min="1040" max="1040" width="20.83203125" customWidth="1"/>
    <col min="1041" max="1041" width="14.83203125" customWidth="1"/>
    <col min="1042" max="1042" width="26.1640625" customWidth="1"/>
    <col min="1043" max="1043" width="29.1640625" customWidth="1"/>
    <col min="1044" max="1044" width="23.1640625" customWidth="1"/>
    <col min="1045" max="1280" width="8.83203125" customWidth="1"/>
    <col min="1281" max="1281" width="190.33203125" customWidth="1"/>
    <col min="1282" max="1282" width="21.83203125" customWidth="1"/>
    <col min="1283" max="1283" width="24.83203125" customWidth="1"/>
    <col min="1284" max="1284" width="18.83203125" customWidth="1"/>
    <col min="1285" max="1285" width="29.1640625" customWidth="1"/>
    <col min="1286" max="1286" width="16" customWidth="1"/>
    <col min="1287" max="1287" width="19" customWidth="1"/>
    <col min="1288" max="1288" width="13" customWidth="1"/>
    <col min="1289" max="1289" width="19.5" customWidth="1"/>
    <col min="1290" max="1290" width="22.5" customWidth="1"/>
    <col min="1291" max="1291" width="16.5" customWidth="1"/>
    <col min="1292" max="1292" width="20.33203125" customWidth="1"/>
    <col min="1293" max="1293" width="23.33203125" customWidth="1"/>
    <col min="1294" max="1294" width="17.33203125" customWidth="1"/>
    <col min="1295" max="1295" width="17.83203125" customWidth="1"/>
    <col min="1296" max="1296" width="20.83203125" customWidth="1"/>
    <col min="1297" max="1297" width="14.83203125" customWidth="1"/>
    <col min="1298" max="1298" width="26.1640625" customWidth="1"/>
    <col min="1299" max="1299" width="29.1640625" customWidth="1"/>
    <col min="1300" max="1300" width="23.1640625" customWidth="1"/>
    <col min="1301" max="1536" width="8.83203125" customWidth="1"/>
    <col min="1537" max="1537" width="190.33203125" customWidth="1"/>
    <col min="1538" max="1538" width="21.83203125" customWidth="1"/>
    <col min="1539" max="1539" width="24.83203125" customWidth="1"/>
    <col min="1540" max="1540" width="18.83203125" customWidth="1"/>
    <col min="1541" max="1541" width="29.1640625" customWidth="1"/>
    <col min="1542" max="1542" width="16" customWidth="1"/>
    <col min="1543" max="1543" width="19" customWidth="1"/>
    <col min="1544" max="1544" width="13" customWidth="1"/>
    <col min="1545" max="1545" width="19.5" customWidth="1"/>
    <col min="1546" max="1546" width="22.5" customWidth="1"/>
    <col min="1547" max="1547" width="16.5" customWidth="1"/>
    <col min="1548" max="1548" width="20.33203125" customWidth="1"/>
    <col min="1549" max="1549" width="23.33203125" customWidth="1"/>
    <col min="1550" max="1550" width="17.33203125" customWidth="1"/>
    <col min="1551" max="1551" width="17.83203125" customWidth="1"/>
    <col min="1552" max="1552" width="20.83203125" customWidth="1"/>
    <col min="1553" max="1553" width="14.83203125" customWidth="1"/>
    <col min="1554" max="1554" width="26.1640625" customWidth="1"/>
    <col min="1555" max="1555" width="29.1640625" customWidth="1"/>
    <col min="1556" max="1556" width="23.1640625" customWidth="1"/>
    <col min="1557" max="1792" width="8.83203125" customWidth="1"/>
    <col min="1793" max="1793" width="190.33203125" customWidth="1"/>
    <col min="1794" max="1794" width="21.83203125" customWidth="1"/>
    <col min="1795" max="1795" width="24.83203125" customWidth="1"/>
    <col min="1796" max="1796" width="18.83203125" customWidth="1"/>
    <col min="1797" max="1797" width="29.1640625" customWidth="1"/>
    <col min="1798" max="1798" width="16" customWidth="1"/>
    <col min="1799" max="1799" width="19" customWidth="1"/>
    <col min="1800" max="1800" width="13" customWidth="1"/>
    <col min="1801" max="1801" width="19.5" customWidth="1"/>
    <col min="1802" max="1802" width="22.5" customWidth="1"/>
    <col min="1803" max="1803" width="16.5" customWidth="1"/>
    <col min="1804" max="1804" width="20.33203125" customWidth="1"/>
    <col min="1805" max="1805" width="23.33203125" customWidth="1"/>
    <col min="1806" max="1806" width="17.33203125" customWidth="1"/>
    <col min="1807" max="1807" width="17.83203125" customWidth="1"/>
    <col min="1808" max="1808" width="20.83203125" customWidth="1"/>
    <col min="1809" max="1809" width="14.83203125" customWidth="1"/>
    <col min="1810" max="1810" width="26.1640625" customWidth="1"/>
    <col min="1811" max="1811" width="29.1640625" customWidth="1"/>
    <col min="1812" max="1812" width="23.1640625" customWidth="1"/>
    <col min="1813" max="2048" width="8.83203125" customWidth="1"/>
    <col min="2049" max="2049" width="190.33203125" customWidth="1"/>
    <col min="2050" max="2050" width="21.83203125" customWidth="1"/>
    <col min="2051" max="2051" width="24.83203125" customWidth="1"/>
    <col min="2052" max="2052" width="18.83203125" customWidth="1"/>
    <col min="2053" max="2053" width="29.1640625" customWidth="1"/>
    <col min="2054" max="2054" width="16" customWidth="1"/>
    <col min="2055" max="2055" width="19" customWidth="1"/>
    <col min="2056" max="2056" width="13" customWidth="1"/>
    <col min="2057" max="2057" width="19.5" customWidth="1"/>
    <col min="2058" max="2058" width="22.5" customWidth="1"/>
    <col min="2059" max="2059" width="16.5" customWidth="1"/>
    <col min="2060" max="2060" width="20.33203125" customWidth="1"/>
    <col min="2061" max="2061" width="23.33203125" customWidth="1"/>
    <col min="2062" max="2062" width="17.33203125" customWidth="1"/>
    <col min="2063" max="2063" width="17.83203125" customWidth="1"/>
    <col min="2064" max="2064" width="20.83203125" customWidth="1"/>
    <col min="2065" max="2065" width="14.83203125" customWidth="1"/>
    <col min="2066" max="2066" width="26.1640625" customWidth="1"/>
    <col min="2067" max="2067" width="29.1640625" customWidth="1"/>
    <col min="2068" max="2068" width="23.1640625" customWidth="1"/>
    <col min="2069" max="2304" width="8.83203125" customWidth="1"/>
    <col min="2305" max="2305" width="190.33203125" customWidth="1"/>
    <col min="2306" max="2306" width="21.83203125" customWidth="1"/>
    <col min="2307" max="2307" width="24.83203125" customWidth="1"/>
    <col min="2308" max="2308" width="18.83203125" customWidth="1"/>
    <col min="2309" max="2309" width="29.1640625" customWidth="1"/>
    <col min="2310" max="2310" width="16" customWidth="1"/>
    <col min="2311" max="2311" width="19" customWidth="1"/>
    <col min="2312" max="2312" width="13" customWidth="1"/>
    <col min="2313" max="2313" width="19.5" customWidth="1"/>
    <col min="2314" max="2314" width="22.5" customWidth="1"/>
    <col min="2315" max="2315" width="16.5" customWidth="1"/>
    <col min="2316" max="2316" width="20.33203125" customWidth="1"/>
    <col min="2317" max="2317" width="23.33203125" customWidth="1"/>
    <col min="2318" max="2318" width="17.33203125" customWidth="1"/>
    <col min="2319" max="2319" width="17.83203125" customWidth="1"/>
    <col min="2320" max="2320" width="20.83203125" customWidth="1"/>
    <col min="2321" max="2321" width="14.83203125" customWidth="1"/>
    <col min="2322" max="2322" width="26.1640625" customWidth="1"/>
    <col min="2323" max="2323" width="29.1640625" customWidth="1"/>
    <col min="2324" max="2324" width="23.1640625" customWidth="1"/>
    <col min="2325" max="2560" width="8.83203125" customWidth="1"/>
    <col min="2561" max="2561" width="190.33203125" customWidth="1"/>
    <col min="2562" max="2562" width="21.83203125" customWidth="1"/>
    <col min="2563" max="2563" width="24.83203125" customWidth="1"/>
    <col min="2564" max="2564" width="18.83203125" customWidth="1"/>
    <col min="2565" max="2565" width="29.1640625" customWidth="1"/>
    <col min="2566" max="2566" width="16" customWidth="1"/>
    <col min="2567" max="2567" width="19" customWidth="1"/>
    <col min="2568" max="2568" width="13" customWidth="1"/>
    <col min="2569" max="2569" width="19.5" customWidth="1"/>
    <col min="2570" max="2570" width="22.5" customWidth="1"/>
    <col min="2571" max="2571" width="16.5" customWidth="1"/>
    <col min="2572" max="2572" width="20.33203125" customWidth="1"/>
    <col min="2573" max="2573" width="23.33203125" customWidth="1"/>
    <col min="2574" max="2574" width="17.33203125" customWidth="1"/>
    <col min="2575" max="2575" width="17.83203125" customWidth="1"/>
    <col min="2576" max="2576" width="20.83203125" customWidth="1"/>
    <col min="2577" max="2577" width="14.83203125" customWidth="1"/>
    <col min="2578" max="2578" width="26.1640625" customWidth="1"/>
    <col min="2579" max="2579" width="29.1640625" customWidth="1"/>
    <col min="2580" max="2580" width="23.1640625" customWidth="1"/>
    <col min="2581" max="2816" width="8.83203125" customWidth="1"/>
    <col min="2817" max="2817" width="190.33203125" customWidth="1"/>
    <col min="2818" max="2818" width="21.83203125" customWidth="1"/>
    <col min="2819" max="2819" width="24.83203125" customWidth="1"/>
    <col min="2820" max="2820" width="18.83203125" customWidth="1"/>
    <col min="2821" max="2821" width="29.1640625" customWidth="1"/>
    <col min="2822" max="2822" width="16" customWidth="1"/>
    <col min="2823" max="2823" width="19" customWidth="1"/>
    <col min="2824" max="2824" width="13" customWidth="1"/>
    <col min="2825" max="2825" width="19.5" customWidth="1"/>
    <col min="2826" max="2826" width="22.5" customWidth="1"/>
    <col min="2827" max="2827" width="16.5" customWidth="1"/>
    <col min="2828" max="2828" width="20.33203125" customWidth="1"/>
    <col min="2829" max="2829" width="23.33203125" customWidth="1"/>
    <col min="2830" max="2830" width="17.33203125" customWidth="1"/>
    <col min="2831" max="2831" width="17.83203125" customWidth="1"/>
    <col min="2832" max="2832" width="20.83203125" customWidth="1"/>
    <col min="2833" max="2833" width="14.83203125" customWidth="1"/>
    <col min="2834" max="2834" width="26.1640625" customWidth="1"/>
    <col min="2835" max="2835" width="29.1640625" customWidth="1"/>
    <col min="2836" max="2836" width="23.1640625" customWidth="1"/>
    <col min="2837" max="3072" width="8.83203125" customWidth="1"/>
    <col min="3073" max="3073" width="190.33203125" customWidth="1"/>
    <col min="3074" max="3074" width="21.83203125" customWidth="1"/>
    <col min="3075" max="3075" width="24.83203125" customWidth="1"/>
    <col min="3076" max="3076" width="18.83203125" customWidth="1"/>
    <col min="3077" max="3077" width="29.1640625" customWidth="1"/>
    <col min="3078" max="3078" width="16" customWidth="1"/>
    <col min="3079" max="3079" width="19" customWidth="1"/>
    <col min="3080" max="3080" width="13" customWidth="1"/>
    <col min="3081" max="3081" width="19.5" customWidth="1"/>
    <col min="3082" max="3082" width="22.5" customWidth="1"/>
    <col min="3083" max="3083" width="16.5" customWidth="1"/>
    <col min="3084" max="3084" width="20.33203125" customWidth="1"/>
    <col min="3085" max="3085" width="23.33203125" customWidth="1"/>
    <col min="3086" max="3086" width="17.33203125" customWidth="1"/>
    <col min="3087" max="3087" width="17.83203125" customWidth="1"/>
    <col min="3088" max="3088" width="20.83203125" customWidth="1"/>
    <col min="3089" max="3089" width="14.83203125" customWidth="1"/>
    <col min="3090" max="3090" width="26.1640625" customWidth="1"/>
    <col min="3091" max="3091" width="29.1640625" customWidth="1"/>
    <col min="3092" max="3092" width="23.1640625" customWidth="1"/>
    <col min="3093" max="3328" width="8.83203125" customWidth="1"/>
    <col min="3329" max="3329" width="190.33203125" customWidth="1"/>
    <col min="3330" max="3330" width="21.83203125" customWidth="1"/>
    <col min="3331" max="3331" width="24.83203125" customWidth="1"/>
    <col min="3332" max="3332" width="18.83203125" customWidth="1"/>
    <col min="3333" max="3333" width="29.1640625" customWidth="1"/>
    <col min="3334" max="3334" width="16" customWidth="1"/>
    <col min="3335" max="3335" width="19" customWidth="1"/>
    <col min="3336" max="3336" width="13" customWidth="1"/>
    <col min="3337" max="3337" width="19.5" customWidth="1"/>
    <col min="3338" max="3338" width="22.5" customWidth="1"/>
    <col min="3339" max="3339" width="16.5" customWidth="1"/>
    <col min="3340" max="3340" width="20.33203125" customWidth="1"/>
    <col min="3341" max="3341" width="23.33203125" customWidth="1"/>
    <col min="3342" max="3342" width="17.33203125" customWidth="1"/>
    <col min="3343" max="3343" width="17.83203125" customWidth="1"/>
    <col min="3344" max="3344" width="20.83203125" customWidth="1"/>
    <col min="3345" max="3345" width="14.83203125" customWidth="1"/>
    <col min="3346" max="3346" width="26.1640625" customWidth="1"/>
    <col min="3347" max="3347" width="29.1640625" customWidth="1"/>
    <col min="3348" max="3348" width="23.1640625" customWidth="1"/>
    <col min="3349" max="3584" width="8.83203125" customWidth="1"/>
    <col min="3585" max="3585" width="190.33203125" customWidth="1"/>
    <col min="3586" max="3586" width="21.83203125" customWidth="1"/>
    <col min="3587" max="3587" width="24.83203125" customWidth="1"/>
    <col min="3588" max="3588" width="18.83203125" customWidth="1"/>
    <col min="3589" max="3589" width="29.1640625" customWidth="1"/>
    <col min="3590" max="3590" width="16" customWidth="1"/>
    <col min="3591" max="3591" width="19" customWidth="1"/>
    <col min="3592" max="3592" width="13" customWidth="1"/>
    <col min="3593" max="3593" width="19.5" customWidth="1"/>
    <col min="3594" max="3594" width="22.5" customWidth="1"/>
    <col min="3595" max="3595" width="16.5" customWidth="1"/>
    <col min="3596" max="3596" width="20.33203125" customWidth="1"/>
    <col min="3597" max="3597" width="23.33203125" customWidth="1"/>
    <col min="3598" max="3598" width="17.33203125" customWidth="1"/>
    <col min="3599" max="3599" width="17.83203125" customWidth="1"/>
    <col min="3600" max="3600" width="20.83203125" customWidth="1"/>
    <col min="3601" max="3601" width="14.83203125" customWidth="1"/>
    <col min="3602" max="3602" width="26.1640625" customWidth="1"/>
    <col min="3603" max="3603" width="29.1640625" customWidth="1"/>
    <col min="3604" max="3604" width="23.1640625" customWidth="1"/>
    <col min="3605" max="3840" width="8.83203125" customWidth="1"/>
    <col min="3841" max="3841" width="190.33203125" customWidth="1"/>
    <col min="3842" max="3842" width="21.83203125" customWidth="1"/>
    <col min="3843" max="3843" width="24.83203125" customWidth="1"/>
    <col min="3844" max="3844" width="18.83203125" customWidth="1"/>
    <col min="3845" max="3845" width="29.1640625" customWidth="1"/>
    <col min="3846" max="3846" width="16" customWidth="1"/>
    <col min="3847" max="3847" width="19" customWidth="1"/>
    <col min="3848" max="3848" width="13" customWidth="1"/>
    <col min="3849" max="3849" width="19.5" customWidth="1"/>
    <col min="3850" max="3850" width="22.5" customWidth="1"/>
    <col min="3851" max="3851" width="16.5" customWidth="1"/>
    <col min="3852" max="3852" width="20.33203125" customWidth="1"/>
    <col min="3853" max="3853" width="23.33203125" customWidth="1"/>
    <col min="3854" max="3854" width="17.33203125" customWidth="1"/>
    <col min="3855" max="3855" width="17.83203125" customWidth="1"/>
    <col min="3856" max="3856" width="20.83203125" customWidth="1"/>
    <col min="3857" max="3857" width="14.83203125" customWidth="1"/>
    <col min="3858" max="3858" width="26.1640625" customWidth="1"/>
    <col min="3859" max="3859" width="29.1640625" customWidth="1"/>
    <col min="3860" max="3860" width="23.1640625" customWidth="1"/>
    <col min="3861" max="4096" width="8.83203125" customWidth="1"/>
    <col min="4097" max="4097" width="190.33203125" customWidth="1"/>
    <col min="4098" max="4098" width="21.83203125" customWidth="1"/>
    <col min="4099" max="4099" width="24.83203125" customWidth="1"/>
    <col min="4100" max="4100" width="18.83203125" customWidth="1"/>
    <col min="4101" max="4101" width="29.1640625" customWidth="1"/>
    <col min="4102" max="4102" width="16" customWidth="1"/>
    <col min="4103" max="4103" width="19" customWidth="1"/>
    <col min="4104" max="4104" width="13" customWidth="1"/>
    <col min="4105" max="4105" width="19.5" customWidth="1"/>
    <col min="4106" max="4106" width="22.5" customWidth="1"/>
    <col min="4107" max="4107" width="16.5" customWidth="1"/>
    <col min="4108" max="4108" width="20.33203125" customWidth="1"/>
    <col min="4109" max="4109" width="23.33203125" customWidth="1"/>
    <col min="4110" max="4110" width="17.33203125" customWidth="1"/>
    <col min="4111" max="4111" width="17.83203125" customWidth="1"/>
    <col min="4112" max="4112" width="20.83203125" customWidth="1"/>
    <col min="4113" max="4113" width="14.83203125" customWidth="1"/>
    <col min="4114" max="4114" width="26.1640625" customWidth="1"/>
    <col min="4115" max="4115" width="29.1640625" customWidth="1"/>
    <col min="4116" max="4116" width="23.1640625" customWidth="1"/>
    <col min="4117" max="4352" width="8.83203125" customWidth="1"/>
    <col min="4353" max="4353" width="190.33203125" customWidth="1"/>
    <col min="4354" max="4354" width="21.83203125" customWidth="1"/>
    <col min="4355" max="4355" width="24.83203125" customWidth="1"/>
    <col min="4356" max="4356" width="18.83203125" customWidth="1"/>
    <col min="4357" max="4357" width="29.1640625" customWidth="1"/>
    <col min="4358" max="4358" width="16" customWidth="1"/>
    <col min="4359" max="4359" width="19" customWidth="1"/>
    <col min="4360" max="4360" width="13" customWidth="1"/>
    <col min="4361" max="4361" width="19.5" customWidth="1"/>
    <col min="4362" max="4362" width="22.5" customWidth="1"/>
    <col min="4363" max="4363" width="16.5" customWidth="1"/>
    <col min="4364" max="4364" width="20.33203125" customWidth="1"/>
    <col min="4365" max="4365" width="23.33203125" customWidth="1"/>
    <col min="4366" max="4366" width="17.33203125" customWidth="1"/>
    <col min="4367" max="4367" width="17.83203125" customWidth="1"/>
    <col min="4368" max="4368" width="20.83203125" customWidth="1"/>
    <col min="4369" max="4369" width="14.83203125" customWidth="1"/>
    <col min="4370" max="4370" width="26.1640625" customWidth="1"/>
    <col min="4371" max="4371" width="29.1640625" customWidth="1"/>
    <col min="4372" max="4372" width="23.1640625" customWidth="1"/>
    <col min="4373" max="4608" width="8.83203125" customWidth="1"/>
    <col min="4609" max="4609" width="190.33203125" customWidth="1"/>
    <col min="4610" max="4610" width="21.83203125" customWidth="1"/>
    <col min="4611" max="4611" width="24.83203125" customWidth="1"/>
    <col min="4612" max="4612" width="18.83203125" customWidth="1"/>
    <col min="4613" max="4613" width="29.1640625" customWidth="1"/>
    <col min="4614" max="4614" width="16" customWidth="1"/>
    <col min="4615" max="4615" width="19" customWidth="1"/>
    <col min="4616" max="4616" width="13" customWidth="1"/>
    <col min="4617" max="4617" width="19.5" customWidth="1"/>
    <col min="4618" max="4618" width="22.5" customWidth="1"/>
    <col min="4619" max="4619" width="16.5" customWidth="1"/>
    <col min="4620" max="4620" width="20.33203125" customWidth="1"/>
    <col min="4621" max="4621" width="23.33203125" customWidth="1"/>
    <col min="4622" max="4622" width="17.33203125" customWidth="1"/>
    <col min="4623" max="4623" width="17.83203125" customWidth="1"/>
    <col min="4624" max="4624" width="20.83203125" customWidth="1"/>
    <col min="4625" max="4625" width="14.83203125" customWidth="1"/>
    <col min="4626" max="4626" width="26.1640625" customWidth="1"/>
    <col min="4627" max="4627" width="29.1640625" customWidth="1"/>
    <col min="4628" max="4628" width="23.1640625" customWidth="1"/>
    <col min="4629" max="4864" width="8.83203125" customWidth="1"/>
    <col min="4865" max="4865" width="190.33203125" customWidth="1"/>
    <col min="4866" max="4866" width="21.83203125" customWidth="1"/>
    <col min="4867" max="4867" width="24.83203125" customWidth="1"/>
    <col min="4868" max="4868" width="18.83203125" customWidth="1"/>
    <col min="4869" max="4869" width="29.1640625" customWidth="1"/>
    <col min="4870" max="4870" width="16" customWidth="1"/>
    <col min="4871" max="4871" width="19" customWidth="1"/>
    <col min="4872" max="4872" width="13" customWidth="1"/>
    <col min="4873" max="4873" width="19.5" customWidth="1"/>
    <col min="4874" max="4874" width="22.5" customWidth="1"/>
    <col min="4875" max="4875" width="16.5" customWidth="1"/>
    <col min="4876" max="4876" width="20.33203125" customWidth="1"/>
    <col min="4877" max="4877" width="23.33203125" customWidth="1"/>
    <col min="4878" max="4878" width="17.33203125" customWidth="1"/>
    <col min="4879" max="4879" width="17.83203125" customWidth="1"/>
    <col min="4880" max="4880" width="20.83203125" customWidth="1"/>
    <col min="4881" max="4881" width="14.83203125" customWidth="1"/>
    <col min="4882" max="4882" width="26.1640625" customWidth="1"/>
    <col min="4883" max="4883" width="29.1640625" customWidth="1"/>
    <col min="4884" max="4884" width="23.1640625" customWidth="1"/>
    <col min="4885" max="5120" width="8.83203125" customWidth="1"/>
    <col min="5121" max="5121" width="190.33203125" customWidth="1"/>
    <col min="5122" max="5122" width="21.83203125" customWidth="1"/>
    <col min="5123" max="5123" width="24.83203125" customWidth="1"/>
    <col min="5124" max="5124" width="18.83203125" customWidth="1"/>
    <col min="5125" max="5125" width="29.1640625" customWidth="1"/>
    <col min="5126" max="5126" width="16" customWidth="1"/>
    <col min="5127" max="5127" width="19" customWidth="1"/>
    <col min="5128" max="5128" width="13" customWidth="1"/>
    <col min="5129" max="5129" width="19.5" customWidth="1"/>
    <col min="5130" max="5130" width="22.5" customWidth="1"/>
    <col min="5131" max="5131" width="16.5" customWidth="1"/>
    <col min="5132" max="5132" width="20.33203125" customWidth="1"/>
    <col min="5133" max="5133" width="23.33203125" customWidth="1"/>
    <col min="5134" max="5134" width="17.33203125" customWidth="1"/>
    <col min="5135" max="5135" width="17.83203125" customWidth="1"/>
    <col min="5136" max="5136" width="20.83203125" customWidth="1"/>
    <col min="5137" max="5137" width="14.83203125" customWidth="1"/>
    <col min="5138" max="5138" width="26.1640625" customWidth="1"/>
    <col min="5139" max="5139" width="29.1640625" customWidth="1"/>
    <col min="5140" max="5140" width="23.1640625" customWidth="1"/>
    <col min="5141" max="5376" width="8.83203125" customWidth="1"/>
    <col min="5377" max="5377" width="190.33203125" customWidth="1"/>
    <col min="5378" max="5378" width="21.83203125" customWidth="1"/>
    <col min="5379" max="5379" width="24.83203125" customWidth="1"/>
    <col min="5380" max="5380" width="18.83203125" customWidth="1"/>
    <col min="5381" max="5381" width="29.1640625" customWidth="1"/>
    <col min="5382" max="5382" width="16" customWidth="1"/>
    <col min="5383" max="5383" width="19" customWidth="1"/>
    <col min="5384" max="5384" width="13" customWidth="1"/>
    <col min="5385" max="5385" width="19.5" customWidth="1"/>
    <col min="5386" max="5386" width="22.5" customWidth="1"/>
    <col min="5387" max="5387" width="16.5" customWidth="1"/>
    <col min="5388" max="5388" width="20.33203125" customWidth="1"/>
    <col min="5389" max="5389" width="23.33203125" customWidth="1"/>
    <col min="5390" max="5390" width="17.33203125" customWidth="1"/>
    <col min="5391" max="5391" width="17.83203125" customWidth="1"/>
    <col min="5392" max="5392" width="20.83203125" customWidth="1"/>
    <col min="5393" max="5393" width="14.83203125" customWidth="1"/>
    <col min="5394" max="5394" width="26.1640625" customWidth="1"/>
    <col min="5395" max="5395" width="29.1640625" customWidth="1"/>
    <col min="5396" max="5396" width="23.1640625" customWidth="1"/>
    <col min="5397" max="5632" width="8.83203125" customWidth="1"/>
    <col min="5633" max="5633" width="190.33203125" customWidth="1"/>
    <col min="5634" max="5634" width="21.83203125" customWidth="1"/>
    <col min="5635" max="5635" width="24.83203125" customWidth="1"/>
    <col min="5636" max="5636" width="18.83203125" customWidth="1"/>
    <col min="5637" max="5637" width="29.1640625" customWidth="1"/>
    <col min="5638" max="5638" width="16" customWidth="1"/>
    <col min="5639" max="5639" width="19" customWidth="1"/>
    <col min="5640" max="5640" width="13" customWidth="1"/>
    <col min="5641" max="5641" width="19.5" customWidth="1"/>
    <col min="5642" max="5642" width="22.5" customWidth="1"/>
    <col min="5643" max="5643" width="16.5" customWidth="1"/>
    <col min="5644" max="5644" width="20.33203125" customWidth="1"/>
    <col min="5645" max="5645" width="23.33203125" customWidth="1"/>
    <col min="5646" max="5646" width="17.33203125" customWidth="1"/>
    <col min="5647" max="5647" width="17.83203125" customWidth="1"/>
    <col min="5648" max="5648" width="20.83203125" customWidth="1"/>
    <col min="5649" max="5649" width="14.83203125" customWidth="1"/>
    <col min="5650" max="5650" width="26.1640625" customWidth="1"/>
    <col min="5651" max="5651" width="29.1640625" customWidth="1"/>
    <col min="5652" max="5652" width="23.1640625" customWidth="1"/>
    <col min="5653" max="5888" width="8.83203125" customWidth="1"/>
    <col min="5889" max="5889" width="190.33203125" customWidth="1"/>
    <col min="5890" max="5890" width="21.83203125" customWidth="1"/>
    <col min="5891" max="5891" width="24.83203125" customWidth="1"/>
    <col min="5892" max="5892" width="18.83203125" customWidth="1"/>
    <col min="5893" max="5893" width="29.1640625" customWidth="1"/>
    <col min="5894" max="5894" width="16" customWidth="1"/>
    <col min="5895" max="5895" width="19" customWidth="1"/>
    <col min="5896" max="5896" width="13" customWidth="1"/>
    <col min="5897" max="5897" width="19.5" customWidth="1"/>
    <col min="5898" max="5898" width="22.5" customWidth="1"/>
    <col min="5899" max="5899" width="16.5" customWidth="1"/>
    <col min="5900" max="5900" width="20.33203125" customWidth="1"/>
    <col min="5901" max="5901" width="23.33203125" customWidth="1"/>
    <col min="5902" max="5902" width="17.33203125" customWidth="1"/>
    <col min="5903" max="5903" width="17.83203125" customWidth="1"/>
    <col min="5904" max="5904" width="20.83203125" customWidth="1"/>
    <col min="5905" max="5905" width="14.83203125" customWidth="1"/>
    <col min="5906" max="5906" width="26.1640625" customWidth="1"/>
    <col min="5907" max="5907" width="29.1640625" customWidth="1"/>
    <col min="5908" max="5908" width="23.1640625" customWidth="1"/>
    <col min="5909" max="6144" width="8.83203125" customWidth="1"/>
    <col min="6145" max="6145" width="190.33203125" customWidth="1"/>
    <col min="6146" max="6146" width="21.83203125" customWidth="1"/>
    <col min="6147" max="6147" width="24.83203125" customWidth="1"/>
    <col min="6148" max="6148" width="18.83203125" customWidth="1"/>
    <col min="6149" max="6149" width="29.1640625" customWidth="1"/>
    <col min="6150" max="6150" width="16" customWidth="1"/>
    <col min="6151" max="6151" width="19" customWidth="1"/>
    <col min="6152" max="6152" width="13" customWidth="1"/>
    <col min="6153" max="6153" width="19.5" customWidth="1"/>
    <col min="6154" max="6154" width="22.5" customWidth="1"/>
    <col min="6155" max="6155" width="16.5" customWidth="1"/>
    <col min="6156" max="6156" width="20.33203125" customWidth="1"/>
    <col min="6157" max="6157" width="23.33203125" customWidth="1"/>
    <col min="6158" max="6158" width="17.33203125" customWidth="1"/>
    <col min="6159" max="6159" width="17.83203125" customWidth="1"/>
    <col min="6160" max="6160" width="20.83203125" customWidth="1"/>
    <col min="6161" max="6161" width="14.83203125" customWidth="1"/>
    <col min="6162" max="6162" width="26.1640625" customWidth="1"/>
    <col min="6163" max="6163" width="29.1640625" customWidth="1"/>
    <col min="6164" max="6164" width="23.1640625" customWidth="1"/>
    <col min="6165" max="6400" width="8.83203125" customWidth="1"/>
    <col min="6401" max="6401" width="190.33203125" customWidth="1"/>
    <col min="6402" max="6402" width="21.83203125" customWidth="1"/>
    <col min="6403" max="6403" width="24.83203125" customWidth="1"/>
    <col min="6404" max="6404" width="18.83203125" customWidth="1"/>
    <col min="6405" max="6405" width="29.1640625" customWidth="1"/>
    <col min="6406" max="6406" width="16" customWidth="1"/>
    <col min="6407" max="6407" width="19" customWidth="1"/>
    <col min="6408" max="6408" width="13" customWidth="1"/>
    <col min="6409" max="6409" width="19.5" customWidth="1"/>
    <col min="6410" max="6410" width="22.5" customWidth="1"/>
    <col min="6411" max="6411" width="16.5" customWidth="1"/>
    <col min="6412" max="6412" width="20.33203125" customWidth="1"/>
    <col min="6413" max="6413" width="23.33203125" customWidth="1"/>
    <col min="6414" max="6414" width="17.33203125" customWidth="1"/>
    <col min="6415" max="6415" width="17.83203125" customWidth="1"/>
    <col min="6416" max="6416" width="20.83203125" customWidth="1"/>
    <col min="6417" max="6417" width="14.83203125" customWidth="1"/>
    <col min="6418" max="6418" width="26.1640625" customWidth="1"/>
    <col min="6419" max="6419" width="29.1640625" customWidth="1"/>
    <col min="6420" max="6420" width="23.1640625" customWidth="1"/>
    <col min="6421" max="6656" width="8.83203125" customWidth="1"/>
    <col min="6657" max="6657" width="190.33203125" customWidth="1"/>
    <col min="6658" max="6658" width="21.83203125" customWidth="1"/>
    <col min="6659" max="6659" width="24.83203125" customWidth="1"/>
    <col min="6660" max="6660" width="18.83203125" customWidth="1"/>
    <col min="6661" max="6661" width="29.1640625" customWidth="1"/>
    <col min="6662" max="6662" width="16" customWidth="1"/>
    <col min="6663" max="6663" width="19" customWidth="1"/>
    <col min="6664" max="6664" width="13" customWidth="1"/>
    <col min="6665" max="6665" width="19.5" customWidth="1"/>
    <col min="6666" max="6666" width="22.5" customWidth="1"/>
    <col min="6667" max="6667" width="16.5" customWidth="1"/>
    <col min="6668" max="6668" width="20.33203125" customWidth="1"/>
    <col min="6669" max="6669" width="23.33203125" customWidth="1"/>
    <col min="6670" max="6670" width="17.33203125" customWidth="1"/>
    <col min="6671" max="6671" width="17.83203125" customWidth="1"/>
    <col min="6672" max="6672" width="20.83203125" customWidth="1"/>
    <col min="6673" max="6673" width="14.83203125" customWidth="1"/>
    <col min="6674" max="6674" width="26.1640625" customWidth="1"/>
    <col min="6675" max="6675" width="29.1640625" customWidth="1"/>
    <col min="6676" max="6676" width="23.1640625" customWidth="1"/>
    <col min="6677" max="6912" width="8.83203125" customWidth="1"/>
    <col min="6913" max="6913" width="190.33203125" customWidth="1"/>
    <col min="6914" max="6914" width="21.83203125" customWidth="1"/>
    <col min="6915" max="6915" width="24.83203125" customWidth="1"/>
    <col min="6916" max="6916" width="18.83203125" customWidth="1"/>
    <col min="6917" max="6917" width="29.1640625" customWidth="1"/>
    <col min="6918" max="6918" width="16" customWidth="1"/>
    <col min="6919" max="6919" width="19" customWidth="1"/>
    <col min="6920" max="6920" width="13" customWidth="1"/>
    <col min="6921" max="6921" width="19.5" customWidth="1"/>
    <col min="6922" max="6922" width="22.5" customWidth="1"/>
    <col min="6923" max="6923" width="16.5" customWidth="1"/>
    <col min="6924" max="6924" width="20.33203125" customWidth="1"/>
    <col min="6925" max="6925" width="23.33203125" customWidth="1"/>
    <col min="6926" max="6926" width="17.33203125" customWidth="1"/>
    <col min="6927" max="6927" width="17.83203125" customWidth="1"/>
    <col min="6928" max="6928" width="20.83203125" customWidth="1"/>
    <col min="6929" max="6929" width="14.83203125" customWidth="1"/>
    <col min="6930" max="6930" width="26.1640625" customWidth="1"/>
    <col min="6931" max="6931" width="29.1640625" customWidth="1"/>
    <col min="6932" max="6932" width="23.1640625" customWidth="1"/>
    <col min="6933" max="7168" width="8.83203125" customWidth="1"/>
    <col min="7169" max="7169" width="190.33203125" customWidth="1"/>
    <col min="7170" max="7170" width="21.83203125" customWidth="1"/>
    <col min="7171" max="7171" width="24.83203125" customWidth="1"/>
    <col min="7172" max="7172" width="18.83203125" customWidth="1"/>
    <col min="7173" max="7173" width="29.1640625" customWidth="1"/>
    <col min="7174" max="7174" width="16" customWidth="1"/>
    <col min="7175" max="7175" width="19" customWidth="1"/>
    <col min="7176" max="7176" width="13" customWidth="1"/>
    <col min="7177" max="7177" width="19.5" customWidth="1"/>
    <col min="7178" max="7178" width="22.5" customWidth="1"/>
    <col min="7179" max="7179" width="16.5" customWidth="1"/>
    <col min="7180" max="7180" width="20.33203125" customWidth="1"/>
    <col min="7181" max="7181" width="23.33203125" customWidth="1"/>
    <col min="7182" max="7182" width="17.33203125" customWidth="1"/>
    <col min="7183" max="7183" width="17.83203125" customWidth="1"/>
    <col min="7184" max="7184" width="20.83203125" customWidth="1"/>
    <col min="7185" max="7185" width="14.83203125" customWidth="1"/>
    <col min="7186" max="7186" width="26.1640625" customWidth="1"/>
    <col min="7187" max="7187" width="29.1640625" customWidth="1"/>
    <col min="7188" max="7188" width="23.1640625" customWidth="1"/>
    <col min="7189" max="7424" width="8.83203125" customWidth="1"/>
    <col min="7425" max="7425" width="190.33203125" customWidth="1"/>
    <col min="7426" max="7426" width="21.83203125" customWidth="1"/>
    <col min="7427" max="7427" width="24.83203125" customWidth="1"/>
    <col min="7428" max="7428" width="18.83203125" customWidth="1"/>
    <col min="7429" max="7429" width="29.1640625" customWidth="1"/>
    <col min="7430" max="7430" width="16" customWidth="1"/>
    <col min="7431" max="7431" width="19" customWidth="1"/>
    <col min="7432" max="7432" width="13" customWidth="1"/>
    <col min="7433" max="7433" width="19.5" customWidth="1"/>
    <col min="7434" max="7434" width="22.5" customWidth="1"/>
    <col min="7435" max="7435" width="16.5" customWidth="1"/>
    <col min="7436" max="7436" width="20.33203125" customWidth="1"/>
    <col min="7437" max="7437" width="23.33203125" customWidth="1"/>
    <col min="7438" max="7438" width="17.33203125" customWidth="1"/>
    <col min="7439" max="7439" width="17.83203125" customWidth="1"/>
    <col min="7440" max="7440" width="20.83203125" customWidth="1"/>
    <col min="7441" max="7441" width="14.83203125" customWidth="1"/>
    <col min="7442" max="7442" width="26.1640625" customWidth="1"/>
    <col min="7443" max="7443" width="29.1640625" customWidth="1"/>
    <col min="7444" max="7444" width="23.1640625" customWidth="1"/>
    <col min="7445" max="7680" width="8.83203125" customWidth="1"/>
    <col min="7681" max="7681" width="190.33203125" customWidth="1"/>
    <col min="7682" max="7682" width="21.83203125" customWidth="1"/>
    <col min="7683" max="7683" width="24.83203125" customWidth="1"/>
    <col min="7684" max="7684" width="18.83203125" customWidth="1"/>
    <col min="7685" max="7685" width="29.1640625" customWidth="1"/>
    <col min="7686" max="7686" width="16" customWidth="1"/>
    <col min="7687" max="7687" width="19" customWidth="1"/>
    <col min="7688" max="7688" width="13" customWidth="1"/>
    <col min="7689" max="7689" width="19.5" customWidth="1"/>
    <col min="7690" max="7690" width="22.5" customWidth="1"/>
    <col min="7691" max="7691" width="16.5" customWidth="1"/>
    <col min="7692" max="7692" width="20.33203125" customWidth="1"/>
    <col min="7693" max="7693" width="23.33203125" customWidth="1"/>
    <col min="7694" max="7694" width="17.33203125" customWidth="1"/>
    <col min="7695" max="7695" width="17.83203125" customWidth="1"/>
    <col min="7696" max="7696" width="20.83203125" customWidth="1"/>
    <col min="7697" max="7697" width="14.83203125" customWidth="1"/>
    <col min="7698" max="7698" width="26.1640625" customWidth="1"/>
    <col min="7699" max="7699" width="29.1640625" customWidth="1"/>
    <col min="7700" max="7700" width="23.1640625" customWidth="1"/>
    <col min="7701" max="7936" width="8.83203125" customWidth="1"/>
    <col min="7937" max="7937" width="190.33203125" customWidth="1"/>
    <col min="7938" max="7938" width="21.83203125" customWidth="1"/>
    <col min="7939" max="7939" width="24.83203125" customWidth="1"/>
    <col min="7940" max="7940" width="18.83203125" customWidth="1"/>
    <col min="7941" max="7941" width="29.1640625" customWidth="1"/>
    <col min="7942" max="7942" width="16" customWidth="1"/>
    <col min="7943" max="7943" width="19" customWidth="1"/>
    <col min="7944" max="7944" width="13" customWidth="1"/>
    <col min="7945" max="7945" width="19.5" customWidth="1"/>
    <col min="7946" max="7946" width="22.5" customWidth="1"/>
    <col min="7947" max="7947" width="16.5" customWidth="1"/>
    <col min="7948" max="7948" width="20.33203125" customWidth="1"/>
    <col min="7949" max="7949" width="23.33203125" customWidth="1"/>
    <col min="7950" max="7950" width="17.33203125" customWidth="1"/>
    <col min="7951" max="7951" width="17.83203125" customWidth="1"/>
    <col min="7952" max="7952" width="20.83203125" customWidth="1"/>
    <col min="7953" max="7953" width="14.83203125" customWidth="1"/>
    <col min="7954" max="7954" width="26.1640625" customWidth="1"/>
    <col min="7955" max="7955" width="29.1640625" customWidth="1"/>
    <col min="7956" max="7956" width="23.1640625" customWidth="1"/>
    <col min="7957" max="8192" width="8.83203125" customWidth="1"/>
    <col min="8193" max="8193" width="190.33203125" customWidth="1"/>
    <col min="8194" max="8194" width="21.83203125" customWidth="1"/>
    <col min="8195" max="8195" width="24.83203125" customWidth="1"/>
    <col min="8196" max="8196" width="18.83203125" customWidth="1"/>
    <col min="8197" max="8197" width="29.1640625" customWidth="1"/>
    <col min="8198" max="8198" width="16" customWidth="1"/>
    <col min="8199" max="8199" width="19" customWidth="1"/>
    <col min="8200" max="8200" width="13" customWidth="1"/>
    <col min="8201" max="8201" width="19.5" customWidth="1"/>
    <col min="8202" max="8202" width="22.5" customWidth="1"/>
    <col min="8203" max="8203" width="16.5" customWidth="1"/>
    <col min="8204" max="8204" width="20.33203125" customWidth="1"/>
    <col min="8205" max="8205" width="23.33203125" customWidth="1"/>
    <col min="8206" max="8206" width="17.33203125" customWidth="1"/>
    <col min="8207" max="8207" width="17.83203125" customWidth="1"/>
    <col min="8208" max="8208" width="20.83203125" customWidth="1"/>
    <col min="8209" max="8209" width="14.83203125" customWidth="1"/>
    <col min="8210" max="8210" width="26.1640625" customWidth="1"/>
    <col min="8211" max="8211" width="29.1640625" customWidth="1"/>
    <col min="8212" max="8212" width="23.1640625" customWidth="1"/>
    <col min="8213" max="8448" width="8.83203125" customWidth="1"/>
    <col min="8449" max="8449" width="190.33203125" customWidth="1"/>
    <col min="8450" max="8450" width="21.83203125" customWidth="1"/>
    <col min="8451" max="8451" width="24.83203125" customWidth="1"/>
    <col min="8452" max="8452" width="18.83203125" customWidth="1"/>
    <col min="8453" max="8453" width="29.1640625" customWidth="1"/>
    <col min="8454" max="8454" width="16" customWidth="1"/>
    <col min="8455" max="8455" width="19" customWidth="1"/>
    <col min="8456" max="8456" width="13" customWidth="1"/>
    <col min="8457" max="8457" width="19.5" customWidth="1"/>
    <col min="8458" max="8458" width="22.5" customWidth="1"/>
    <col min="8459" max="8459" width="16.5" customWidth="1"/>
    <col min="8460" max="8460" width="20.33203125" customWidth="1"/>
    <col min="8461" max="8461" width="23.33203125" customWidth="1"/>
    <col min="8462" max="8462" width="17.33203125" customWidth="1"/>
    <col min="8463" max="8463" width="17.83203125" customWidth="1"/>
    <col min="8464" max="8464" width="20.83203125" customWidth="1"/>
    <col min="8465" max="8465" width="14.83203125" customWidth="1"/>
    <col min="8466" max="8466" width="26.1640625" customWidth="1"/>
    <col min="8467" max="8467" width="29.1640625" customWidth="1"/>
    <col min="8468" max="8468" width="23.1640625" customWidth="1"/>
    <col min="8469" max="8704" width="8.83203125" customWidth="1"/>
    <col min="8705" max="8705" width="190.33203125" customWidth="1"/>
    <col min="8706" max="8706" width="21.83203125" customWidth="1"/>
    <col min="8707" max="8707" width="24.83203125" customWidth="1"/>
    <col min="8708" max="8708" width="18.83203125" customWidth="1"/>
    <col min="8709" max="8709" width="29.1640625" customWidth="1"/>
    <col min="8710" max="8710" width="16" customWidth="1"/>
    <col min="8711" max="8711" width="19" customWidth="1"/>
    <col min="8712" max="8712" width="13" customWidth="1"/>
    <col min="8713" max="8713" width="19.5" customWidth="1"/>
    <col min="8714" max="8714" width="22.5" customWidth="1"/>
    <col min="8715" max="8715" width="16.5" customWidth="1"/>
    <col min="8716" max="8716" width="20.33203125" customWidth="1"/>
    <col min="8717" max="8717" width="23.33203125" customWidth="1"/>
    <col min="8718" max="8718" width="17.33203125" customWidth="1"/>
    <col min="8719" max="8719" width="17.83203125" customWidth="1"/>
    <col min="8720" max="8720" width="20.83203125" customWidth="1"/>
    <col min="8721" max="8721" width="14.83203125" customWidth="1"/>
    <col min="8722" max="8722" width="26.1640625" customWidth="1"/>
    <col min="8723" max="8723" width="29.1640625" customWidth="1"/>
    <col min="8724" max="8724" width="23.1640625" customWidth="1"/>
    <col min="8725" max="8960" width="8.83203125" customWidth="1"/>
    <col min="8961" max="8961" width="190.33203125" customWidth="1"/>
    <col min="8962" max="8962" width="21.83203125" customWidth="1"/>
    <col min="8963" max="8963" width="24.83203125" customWidth="1"/>
    <col min="8964" max="8964" width="18.83203125" customWidth="1"/>
    <col min="8965" max="8965" width="29.1640625" customWidth="1"/>
    <col min="8966" max="8966" width="16" customWidth="1"/>
    <col min="8967" max="8967" width="19" customWidth="1"/>
    <col min="8968" max="8968" width="13" customWidth="1"/>
    <col min="8969" max="8969" width="19.5" customWidth="1"/>
    <col min="8970" max="8970" width="22.5" customWidth="1"/>
    <col min="8971" max="8971" width="16.5" customWidth="1"/>
    <col min="8972" max="8972" width="20.33203125" customWidth="1"/>
    <col min="8973" max="8973" width="23.33203125" customWidth="1"/>
    <col min="8974" max="8974" width="17.33203125" customWidth="1"/>
    <col min="8975" max="8975" width="17.83203125" customWidth="1"/>
    <col min="8976" max="8976" width="20.83203125" customWidth="1"/>
    <col min="8977" max="8977" width="14.83203125" customWidth="1"/>
    <col min="8978" max="8978" width="26.1640625" customWidth="1"/>
    <col min="8979" max="8979" width="29.1640625" customWidth="1"/>
    <col min="8980" max="8980" width="23.1640625" customWidth="1"/>
    <col min="8981" max="9216" width="8.83203125" customWidth="1"/>
    <col min="9217" max="9217" width="190.33203125" customWidth="1"/>
    <col min="9218" max="9218" width="21.83203125" customWidth="1"/>
    <col min="9219" max="9219" width="24.83203125" customWidth="1"/>
    <col min="9220" max="9220" width="18.83203125" customWidth="1"/>
    <col min="9221" max="9221" width="29.1640625" customWidth="1"/>
    <col min="9222" max="9222" width="16" customWidth="1"/>
    <col min="9223" max="9223" width="19" customWidth="1"/>
    <col min="9224" max="9224" width="13" customWidth="1"/>
    <col min="9225" max="9225" width="19.5" customWidth="1"/>
    <col min="9226" max="9226" width="22.5" customWidth="1"/>
    <col min="9227" max="9227" width="16.5" customWidth="1"/>
    <col min="9228" max="9228" width="20.33203125" customWidth="1"/>
    <col min="9229" max="9229" width="23.33203125" customWidth="1"/>
    <col min="9230" max="9230" width="17.33203125" customWidth="1"/>
    <col min="9231" max="9231" width="17.83203125" customWidth="1"/>
    <col min="9232" max="9232" width="20.83203125" customWidth="1"/>
    <col min="9233" max="9233" width="14.83203125" customWidth="1"/>
    <col min="9234" max="9234" width="26.1640625" customWidth="1"/>
    <col min="9235" max="9235" width="29.1640625" customWidth="1"/>
    <col min="9236" max="9236" width="23.1640625" customWidth="1"/>
    <col min="9237" max="9472" width="8.83203125" customWidth="1"/>
    <col min="9473" max="9473" width="190.33203125" customWidth="1"/>
    <col min="9474" max="9474" width="21.83203125" customWidth="1"/>
    <col min="9475" max="9475" width="24.83203125" customWidth="1"/>
    <col min="9476" max="9476" width="18.83203125" customWidth="1"/>
    <col min="9477" max="9477" width="29.1640625" customWidth="1"/>
    <col min="9478" max="9478" width="16" customWidth="1"/>
    <col min="9479" max="9479" width="19" customWidth="1"/>
    <col min="9480" max="9480" width="13" customWidth="1"/>
    <col min="9481" max="9481" width="19.5" customWidth="1"/>
    <col min="9482" max="9482" width="22.5" customWidth="1"/>
    <col min="9483" max="9483" width="16.5" customWidth="1"/>
    <col min="9484" max="9484" width="20.33203125" customWidth="1"/>
    <col min="9485" max="9485" width="23.33203125" customWidth="1"/>
    <col min="9486" max="9486" width="17.33203125" customWidth="1"/>
    <col min="9487" max="9487" width="17.83203125" customWidth="1"/>
    <col min="9488" max="9488" width="20.83203125" customWidth="1"/>
    <col min="9489" max="9489" width="14.83203125" customWidth="1"/>
    <col min="9490" max="9490" width="26.1640625" customWidth="1"/>
    <col min="9491" max="9491" width="29.1640625" customWidth="1"/>
    <col min="9492" max="9492" width="23.1640625" customWidth="1"/>
    <col min="9493" max="9728" width="8.83203125" customWidth="1"/>
    <col min="9729" max="9729" width="190.33203125" customWidth="1"/>
    <col min="9730" max="9730" width="21.83203125" customWidth="1"/>
    <col min="9731" max="9731" width="24.83203125" customWidth="1"/>
    <col min="9732" max="9732" width="18.83203125" customWidth="1"/>
    <col min="9733" max="9733" width="29.1640625" customWidth="1"/>
    <col min="9734" max="9734" width="16" customWidth="1"/>
    <col min="9735" max="9735" width="19" customWidth="1"/>
    <col min="9736" max="9736" width="13" customWidth="1"/>
    <col min="9737" max="9737" width="19.5" customWidth="1"/>
    <col min="9738" max="9738" width="22.5" customWidth="1"/>
    <col min="9739" max="9739" width="16.5" customWidth="1"/>
    <col min="9740" max="9740" width="20.33203125" customWidth="1"/>
    <col min="9741" max="9741" width="23.33203125" customWidth="1"/>
    <col min="9742" max="9742" width="17.33203125" customWidth="1"/>
    <col min="9743" max="9743" width="17.83203125" customWidth="1"/>
    <col min="9744" max="9744" width="20.83203125" customWidth="1"/>
    <col min="9745" max="9745" width="14.83203125" customWidth="1"/>
    <col min="9746" max="9746" width="26.1640625" customWidth="1"/>
    <col min="9747" max="9747" width="29.1640625" customWidth="1"/>
    <col min="9748" max="9748" width="23.1640625" customWidth="1"/>
    <col min="9749" max="9984" width="8.83203125" customWidth="1"/>
    <col min="9985" max="9985" width="190.33203125" customWidth="1"/>
    <col min="9986" max="9986" width="21.83203125" customWidth="1"/>
    <col min="9987" max="9987" width="24.83203125" customWidth="1"/>
    <col min="9988" max="9988" width="18.83203125" customWidth="1"/>
    <col min="9989" max="9989" width="29.1640625" customWidth="1"/>
    <col min="9990" max="9990" width="16" customWidth="1"/>
    <col min="9991" max="9991" width="19" customWidth="1"/>
    <col min="9992" max="9992" width="13" customWidth="1"/>
    <col min="9993" max="9993" width="19.5" customWidth="1"/>
    <col min="9994" max="9994" width="22.5" customWidth="1"/>
    <col min="9995" max="9995" width="16.5" customWidth="1"/>
    <col min="9996" max="9996" width="20.33203125" customWidth="1"/>
    <col min="9997" max="9997" width="23.33203125" customWidth="1"/>
    <col min="9998" max="9998" width="17.33203125" customWidth="1"/>
    <col min="9999" max="9999" width="17.83203125" customWidth="1"/>
    <col min="10000" max="10000" width="20.83203125" customWidth="1"/>
    <col min="10001" max="10001" width="14.83203125" customWidth="1"/>
    <col min="10002" max="10002" width="26.1640625" customWidth="1"/>
    <col min="10003" max="10003" width="29.1640625" customWidth="1"/>
    <col min="10004" max="10004" width="23.1640625" customWidth="1"/>
    <col min="10005" max="10240" width="8.83203125" customWidth="1"/>
    <col min="10241" max="10241" width="190.33203125" customWidth="1"/>
    <col min="10242" max="10242" width="21.83203125" customWidth="1"/>
    <col min="10243" max="10243" width="24.83203125" customWidth="1"/>
    <col min="10244" max="10244" width="18.83203125" customWidth="1"/>
    <col min="10245" max="10245" width="29.1640625" customWidth="1"/>
    <col min="10246" max="10246" width="16" customWidth="1"/>
    <col min="10247" max="10247" width="19" customWidth="1"/>
    <col min="10248" max="10248" width="13" customWidth="1"/>
    <col min="10249" max="10249" width="19.5" customWidth="1"/>
    <col min="10250" max="10250" width="22.5" customWidth="1"/>
    <col min="10251" max="10251" width="16.5" customWidth="1"/>
    <col min="10252" max="10252" width="20.33203125" customWidth="1"/>
    <col min="10253" max="10253" width="23.33203125" customWidth="1"/>
    <col min="10254" max="10254" width="17.33203125" customWidth="1"/>
    <col min="10255" max="10255" width="17.83203125" customWidth="1"/>
    <col min="10256" max="10256" width="20.83203125" customWidth="1"/>
    <col min="10257" max="10257" width="14.83203125" customWidth="1"/>
    <col min="10258" max="10258" width="26.1640625" customWidth="1"/>
    <col min="10259" max="10259" width="29.1640625" customWidth="1"/>
    <col min="10260" max="10260" width="23.1640625" customWidth="1"/>
    <col min="10261" max="10496" width="8.83203125" customWidth="1"/>
    <col min="10497" max="10497" width="190.33203125" customWidth="1"/>
    <col min="10498" max="10498" width="21.83203125" customWidth="1"/>
    <col min="10499" max="10499" width="24.83203125" customWidth="1"/>
    <col min="10500" max="10500" width="18.83203125" customWidth="1"/>
    <col min="10501" max="10501" width="29.1640625" customWidth="1"/>
    <col min="10502" max="10502" width="16" customWidth="1"/>
    <col min="10503" max="10503" width="19" customWidth="1"/>
    <col min="10504" max="10504" width="13" customWidth="1"/>
    <col min="10505" max="10505" width="19.5" customWidth="1"/>
    <col min="10506" max="10506" width="22.5" customWidth="1"/>
    <col min="10507" max="10507" width="16.5" customWidth="1"/>
    <col min="10508" max="10508" width="20.33203125" customWidth="1"/>
    <col min="10509" max="10509" width="23.33203125" customWidth="1"/>
    <col min="10510" max="10510" width="17.33203125" customWidth="1"/>
    <col min="10511" max="10511" width="17.83203125" customWidth="1"/>
    <col min="10512" max="10512" width="20.83203125" customWidth="1"/>
    <col min="10513" max="10513" width="14.83203125" customWidth="1"/>
    <col min="10514" max="10514" width="26.1640625" customWidth="1"/>
    <col min="10515" max="10515" width="29.1640625" customWidth="1"/>
    <col min="10516" max="10516" width="23.1640625" customWidth="1"/>
    <col min="10517" max="10752" width="8.83203125" customWidth="1"/>
    <col min="10753" max="10753" width="190.33203125" customWidth="1"/>
    <col min="10754" max="10754" width="21.83203125" customWidth="1"/>
    <col min="10755" max="10755" width="24.83203125" customWidth="1"/>
    <col min="10756" max="10756" width="18.83203125" customWidth="1"/>
    <col min="10757" max="10757" width="29.1640625" customWidth="1"/>
    <col min="10758" max="10758" width="16" customWidth="1"/>
    <col min="10759" max="10759" width="19" customWidth="1"/>
    <col min="10760" max="10760" width="13" customWidth="1"/>
    <col min="10761" max="10761" width="19.5" customWidth="1"/>
    <col min="10762" max="10762" width="22.5" customWidth="1"/>
    <col min="10763" max="10763" width="16.5" customWidth="1"/>
    <col min="10764" max="10764" width="20.33203125" customWidth="1"/>
    <col min="10765" max="10765" width="23.33203125" customWidth="1"/>
    <col min="10766" max="10766" width="17.33203125" customWidth="1"/>
    <col min="10767" max="10767" width="17.83203125" customWidth="1"/>
    <col min="10768" max="10768" width="20.83203125" customWidth="1"/>
    <col min="10769" max="10769" width="14.83203125" customWidth="1"/>
    <col min="10770" max="10770" width="26.1640625" customWidth="1"/>
    <col min="10771" max="10771" width="29.1640625" customWidth="1"/>
    <col min="10772" max="10772" width="23.1640625" customWidth="1"/>
    <col min="10773" max="11008" width="8.83203125" customWidth="1"/>
    <col min="11009" max="11009" width="190.33203125" customWidth="1"/>
    <col min="11010" max="11010" width="21.83203125" customWidth="1"/>
    <col min="11011" max="11011" width="24.83203125" customWidth="1"/>
    <col min="11012" max="11012" width="18.83203125" customWidth="1"/>
    <col min="11013" max="11013" width="29.1640625" customWidth="1"/>
    <col min="11014" max="11014" width="16" customWidth="1"/>
    <col min="11015" max="11015" width="19" customWidth="1"/>
    <col min="11016" max="11016" width="13" customWidth="1"/>
    <col min="11017" max="11017" width="19.5" customWidth="1"/>
    <col min="11018" max="11018" width="22.5" customWidth="1"/>
    <col min="11019" max="11019" width="16.5" customWidth="1"/>
    <col min="11020" max="11020" width="20.33203125" customWidth="1"/>
    <col min="11021" max="11021" width="23.33203125" customWidth="1"/>
    <col min="11022" max="11022" width="17.33203125" customWidth="1"/>
    <col min="11023" max="11023" width="17.83203125" customWidth="1"/>
    <col min="11024" max="11024" width="20.83203125" customWidth="1"/>
    <col min="11025" max="11025" width="14.83203125" customWidth="1"/>
    <col min="11026" max="11026" width="26.1640625" customWidth="1"/>
    <col min="11027" max="11027" width="29.1640625" customWidth="1"/>
    <col min="11028" max="11028" width="23.1640625" customWidth="1"/>
    <col min="11029" max="11264" width="8.83203125" customWidth="1"/>
    <col min="11265" max="11265" width="190.33203125" customWidth="1"/>
    <col min="11266" max="11266" width="21.83203125" customWidth="1"/>
    <col min="11267" max="11267" width="24.83203125" customWidth="1"/>
    <col min="11268" max="11268" width="18.83203125" customWidth="1"/>
    <col min="11269" max="11269" width="29.1640625" customWidth="1"/>
    <col min="11270" max="11270" width="16" customWidth="1"/>
    <col min="11271" max="11271" width="19" customWidth="1"/>
    <col min="11272" max="11272" width="13" customWidth="1"/>
    <col min="11273" max="11273" width="19.5" customWidth="1"/>
    <col min="11274" max="11274" width="22.5" customWidth="1"/>
    <col min="11275" max="11275" width="16.5" customWidth="1"/>
    <col min="11276" max="11276" width="20.33203125" customWidth="1"/>
    <col min="11277" max="11277" width="23.33203125" customWidth="1"/>
    <col min="11278" max="11278" width="17.33203125" customWidth="1"/>
    <col min="11279" max="11279" width="17.83203125" customWidth="1"/>
    <col min="11280" max="11280" width="20.83203125" customWidth="1"/>
    <col min="11281" max="11281" width="14.83203125" customWidth="1"/>
    <col min="11282" max="11282" width="26.1640625" customWidth="1"/>
    <col min="11283" max="11283" width="29.1640625" customWidth="1"/>
    <col min="11284" max="11284" width="23.1640625" customWidth="1"/>
    <col min="11285" max="11520" width="8.83203125" customWidth="1"/>
    <col min="11521" max="11521" width="190.33203125" customWidth="1"/>
    <col min="11522" max="11522" width="21.83203125" customWidth="1"/>
    <col min="11523" max="11523" width="24.83203125" customWidth="1"/>
    <col min="11524" max="11524" width="18.83203125" customWidth="1"/>
    <col min="11525" max="11525" width="29.1640625" customWidth="1"/>
    <col min="11526" max="11526" width="16" customWidth="1"/>
    <col min="11527" max="11527" width="19" customWidth="1"/>
    <col min="11528" max="11528" width="13" customWidth="1"/>
    <col min="11529" max="11529" width="19.5" customWidth="1"/>
    <col min="11530" max="11530" width="22.5" customWidth="1"/>
    <col min="11531" max="11531" width="16.5" customWidth="1"/>
    <col min="11532" max="11532" width="20.33203125" customWidth="1"/>
    <col min="11533" max="11533" width="23.33203125" customWidth="1"/>
    <col min="11534" max="11534" width="17.33203125" customWidth="1"/>
    <col min="11535" max="11535" width="17.83203125" customWidth="1"/>
    <col min="11536" max="11536" width="20.83203125" customWidth="1"/>
    <col min="11537" max="11537" width="14.83203125" customWidth="1"/>
    <col min="11538" max="11538" width="26.1640625" customWidth="1"/>
    <col min="11539" max="11539" width="29.1640625" customWidth="1"/>
    <col min="11540" max="11540" width="23.1640625" customWidth="1"/>
    <col min="11541" max="11776" width="8.83203125" customWidth="1"/>
    <col min="11777" max="11777" width="190.33203125" customWidth="1"/>
    <col min="11778" max="11778" width="21.83203125" customWidth="1"/>
    <col min="11779" max="11779" width="24.83203125" customWidth="1"/>
    <col min="11780" max="11780" width="18.83203125" customWidth="1"/>
    <col min="11781" max="11781" width="29.1640625" customWidth="1"/>
    <col min="11782" max="11782" width="16" customWidth="1"/>
    <col min="11783" max="11783" width="19" customWidth="1"/>
    <col min="11784" max="11784" width="13" customWidth="1"/>
    <col min="11785" max="11785" width="19.5" customWidth="1"/>
    <col min="11786" max="11786" width="22.5" customWidth="1"/>
    <col min="11787" max="11787" width="16.5" customWidth="1"/>
    <col min="11788" max="11788" width="20.33203125" customWidth="1"/>
    <col min="11789" max="11789" width="23.33203125" customWidth="1"/>
    <col min="11790" max="11790" width="17.33203125" customWidth="1"/>
    <col min="11791" max="11791" width="17.83203125" customWidth="1"/>
    <col min="11792" max="11792" width="20.83203125" customWidth="1"/>
    <col min="11793" max="11793" width="14.83203125" customWidth="1"/>
    <col min="11794" max="11794" width="26.1640625" customWidth="1"/>
    <col min="11795" max="11795" width="29.1640625" customWidth="1"/>
    <col min="11796" max="11796" width="23.1640625" customWidth="1"/>
    <col min="11797" max="12032" width="8.83203125" customWidth="1"/>
    <col min="12033" max="12033" width="190.33203125" customWidth="1"/>
    <col min="12034" max="12034" width="21.83203125" customWidth="1"/>
    <col min="12035" max="12035" width="24.83203125" customWidth="1"/>
    <col min="12036" max="12036" width="18.83203125" customWidth="1"/>
    <col min="12037" max="12037" width="29.1640625" customWidth="1"/>
    <col min="12038" max="12038" width="16" customWidth="1"/>
    <col min="12039" max="12039" width="19" customWidth="1"/>
    <col min="12040" max="12040" width="13" customWidth="1"/>
    <col min="12041" max="12041" width="19.5" customWidth="1"/>
    <col min="12042" max="12042" width="22.5" customWidth="1"/>
    <col min="12043" max="12043" width="16.5" customWidth="1"/>
    <col min="12044" max="12044" width="20.33203125" customWidth="1"/>
    <col min="12045" max="12045" width="23.33203125" customWidth="1"/>
    <col min="12046" max="12046" width="17.33203125" customWidth="1"/>
    <col min="12047" max="12047" width="17.83203125" customWidth="1"/>
    <col min="12048" max="12048" width="20.83203125" customWidth="1"/>
    <col min="12049" max="12049" width="14.83203125" customWidth="1"/>
    <col min="12050" max="12050" width="26.1640625" customWidth="1"/>
    <col min="12051" max="12051" width="29.1640625" customWidth="1"/>
    <col min="12052" max="12052" width="23.1640625" customWidth="1"/>
    <col min="12053" max="12288" width="8.83203125" customWidth="1"/>
    <col min="12289" max="12289" width="190.33203125" customWidth="1"/>
    <col min="12290" max="12290" width="21.83203125" customWidth="1"/>
    <col min="12291" max="12291" width="24.83203125" customWidth="1"/>
    <col min="12292" max="12292" width="18.83203125" customWidth="1"/>
    <col min="12293" max="12293" width="29.1640625" customWidth="1"/>
    <col min="12294" max="12294" width="16" customWidth="1"/>
    <col min="12295" max="12295" width="19" customWidth="1"/>
    <col min="12296" max="12296" width="13" customWidth="1"/>
    <col min="12297" max="12297" width="19.5" customWidth="1"/>
    <col min="12298" max="12298" width="22.5" customWidth="1"/>
    <col min="12299" max="12299" width="16.5" customWidth="1"/>
    <col min="12300" max="12300" width="20.33203125" customWidth="1"/>
    <col min="12301" max="12301" width="23.33203125" customWidth="1"/>
    <col min="12302" max="12302" width="17.33203125" customWidth="1"/>
    <col min="12303" max="12303" width="17.83203125" customWidth="1"/>
    <col min="12304" max="12304" width="20.83203125" customWidth="1"/>
    <col min="12305" max="12305" width="14.83203125" customWidth="1"/>
    <col min="12306" max="12306" width="26.1640625" customWidth="1"/>
    <col min="12307" max="12307" width="29.1640625" customWidth="1"/>
    <col min="12308" max="12308" width="23.1640625" customWidth="1"/>
    <col min="12309" max="12544" width="8.83203125" customWidth="1"/>
    <col min="12545" max="12545" width="190.33203125" customWidth="1"/>
    <col min="12546" max="12546" width="21.83203125" customWidth="1"/>
    <col min="12547" max="12547" width="24.83203125" customWidth="1"/>
    <col min="12548" max="12548" width="18.83203125" customWidth="1"/>
    <col min="12549" max="12549" width="29.1640625" customWidth="1"/>
    <col min="12550" max="12550" width="16" customWidth="1"/>
    <col min="12551" max="12551" width="19" customWidth="1"/>
    <col min="12552" max="12552" width="13" customWidth="1"/>
    <col min="12553" max="12553" width="19.5" customWidth="1"/>
    <col min="12554" max="12554" width="22.5" customWidth="1"/>
    <col min="12555" max="12555" width="16.5" customWidth="1"/>
    <col min="12556" max="12556" width="20.33203125" customWidth="1"/>
    <col min="12557" max="12557" width="23.33203125" customWidth="1"/>
    <col min="12558" max="12558" width="17.33203125" customWidth="1"/>
    <col min="12559" max="12559" width="17.83203125" customWidth="1"/>
    <col min="12560" max="12560" width="20.83203125" customWidth="1"/>
    <col min="12561" max="12561" width="14.83203125" customWidth="1"/>
    <col min="12562" max="12562" width="26.1640625" customWidth="1"/>
    <col min="12563" max="12563" width="29.1640625" customWidth="1"/>
    <col min="12564" max="12564" width="23.1640625" customWidth="1"/>
    <col min="12565" max="12800" width="8.83203125" customWidth="1"/>
    <col min="12801" max="12801" width="190.33203125" customWidth="1"/>
    <col min="12802" max="12802" width="21.83203125" customWidth="1"/>
    <col min="12803" max="12803" width="24.83203125" customWidth="1"/>
    <col min="12804" max="12804" width="18.83203125" customWidth="1"/>
    <col min="12805" max="12805" width="29.1640625" customWidth="1"/>
    <col min="12806" max="12806" width="16" customWidth="1"/>
    <col min="12807" max="12807" width="19" customWidth="1"/>
    <col min="12808" max="12808" width="13" customWidth="1"/>
    <col min="12809" max="12809" width="19.5" customWidth="1"/>
    <col min="12810" max="12810" width="22.5" customWidth="1"/>
    <col min="12811" max="12811" width="16.5" customWidth="1"/>
    <col min="12812" max="12812" width="20.33203125" customWidth="1"/>
    <col min="12813" max="12813" width="23.33203125" customWidth="1"/>
    <col min="12814" max="12814" width="17.33203125" customWidth="1"/>
    <col min="12815" max="12815" width="17.83203125" customWidth="1"/>
    <col min="12816" max="12816" width="20.83203125" customWidth="1"/>
    <col min="12817" max="12817" width="14.83203125" customWidth="1"/>
    <col min="12818" max="12818" width="26.1640625" customWidth="1"/>
    <col min="12819" max="12819" width="29.1640625" customWidth="1"/>
    <col min="12820" max="12820" width="23.1640625" customWidth="1"/>
    <col min="12821" max="13056" width="8.83203125" customWidth="1"/>
    <col min="13057" max="13057" width="190.33203125" customWidth="1"/>
    <col min="13058" max="13058" width="21.83203125" customWidth="1"/>
    <col min="13059" max="13059" width="24.83203125" customWidth="1"/>
    <col min="13060" max="13060" width="18.83203125" customWidth="1"/>
    <col min="13061" max="13061" width="29.1640625" customWidth="1"/>
    <col min="13062" max="13062" width="16" customWidth="1"/>
    <col min="13063" max="13063" width="19" customWidth="1"/>
    <col min="13064" max="13064" width="13" customWidth="1"/>
    <col min="13065" max="13065" width="19.5" customWidth="1"/>
    <col min="13066" max="13066" width="22.5" customWidth="1"/>
    <col min="13067" max="13067" width="16.5" customWidth="1"/>
    <col min="13068" max="13068" width="20.33203125" customWidth="1"/>
    <col min="13069" max="13069" width="23.33203125" customWidth="1"/>
    <col min="13070" max="13070" width="17.33203125" customWidth="1"/>
    <col min="13071" max="13071" width="17.83203125" customWidth="1"/>
    <col min="13072" max="13072" width="20.83203125" customWidth="1"/>
    <col min="13073" max="13073" width="14.83203125" customWidth="1"/>
    <col min="13074" max="13074" width="26.1640625" customWidth="1"/>
    <col min="13075" max="13075" width="29.1640625" customWidth="1"/>
    <col min="13076" max="13076" width="23.1640625" customWidth="1"/>
    <col min="13077" max="13312" width="8.83203125" customWidth="1"/>
    <col min="13313" max="13313" width="190.33203125" customWidth="1"/>
    <col min="13314" max="13314" width="21.83203125" customWidth="1"/>
    <col min="13315" max="13315" width="24.83203125" customWidth="1"/>
    <col min="13316" max="13316" width="18.83203125" customWidth="1"/>
    <col min="13317" max="13317" width="29.1640625" customWidth="1"/>
    <col min="13318" max="13318" width="16" customWidth="1"/>
    <col min="13319" max="13319" width="19" customWidth="1"/>
    <col min="13320" max="13320" width="13" customWidth="1"/>
    <col min="13321" max="13321" width="19.5" customWidth="1"/>
    <col min="13322" max="13322" width="22.5" customWidth="1"/>
    <col min="13323" max="13323" width="16.5" customWidth="1"/>
    <col min="13324" max="13324" width="20.33203125" customWidth="1"/>
    <col min="13325" max="13325" width="23.33203125" customWidth="1"/>
    <col min="13326" max="13326" width="17.33203125" customWidth="1"/>
    <col min="13327" max="13327" width="17.83203125" customWidth="1"/>
    <col min="13328" max="13328" width="20.83203125" customWidth="1"/>
    <col min="13329" max="13329" width="14.83203125" customWidth="1"/>
    <col min="13330" max="13330" width="26.1640625" customWidth="1"/>
    <col min="13331" max="13331" width="29.1640625" customWidth="1"/>
    <col min="13332" max="13332" width="23.1640625" customWidth="1"/>
    <col min="13333" max="13568" width="8.83203125" customWidth="1"/>
    <col min="13569" max="13569" width="190.33203125" customWidth="1"/>
    <col min="13570" max="13570" width="21.83203125" customWidth="1"/>
    <col min="13571" max="13571" width="24.83203125" customWidth="1"/>
    <col min="13572" max="13572" width="18.83203125" customWidth="1"/>
    <col min="13573" max="13573" width="29.1640625" customWidth="1"/>
    <col min="13574" max="13574" width="16" customWidth="1"/>
    <col min="13575" max="13575" width="19" customWidth="1"/>
    <col min="13576" max="13576" width="13" customWidth="1"/>
    <col min="13577" max="13577" width="19.5" customWidth="1"/>
    <col min="13578" max="13578" width="22.5" customWidth="1"/>
    <col min="13579" max="13579" width="16.5" customWidth="1"/>
    <col min="13580" max="13580" width="20.33203125" customWidth="1"/>
    <col min="13581" max="13581" width="23.33203125" customWidth="1"/>
    <col min="13582" max="13582" width="17.33203125" customWidth="1"/>
    <col min="13583" max="13583" width="17.83203125" customWidth="1"/>
    <col min="13584" max="13584" width="20.83203125" customWidth="1"/>
    <col min="13585" max="13585" width="14.83203125" customWidth="1"/>
    <col min="13586" max="13586" width="26.1640625" customWidth="1"/>
    <col min="13587" max="13587" width="29.1640625" customWidth="1"/>
    <col min="13588" max="13588" width="23.1640625" customWidth="1"/>
    <col min="13589" max="13824" width="8.83203125" customWidth="1"/>
    <col min="13825" max="13825" width="190.33203125" customWidth="1"/>
    <col min="13826" max="13826" width="21.83203125" customWidth="1"/>
    <col min="13827" max="13827" width="24.83203125" customWidth="1"/>
    <col min="13828" max="13828" width="18.83203125" customWidth="1"/>
    <col min="13829" max="13829" width="29.1640625" customWidth="1"/>
    <col min="13830" max="13830" width="16" customWidth="1"/>
    <col min="13831" max="13831" width="19" customWidth="1"/>
    <col min="13832" max="13832" width="13" customWidth="1"/>
    <col min="13833" max="13833" width="19.5" customWidth="1"/>
    <col min="13834" max="13834" width="22.5" customWidth="1"/>
    <col min="13835" max="13835" width="16.5" customWidth="1"/>
    <col min="13836" max="13836" width="20.33203125" customWidth="1"/>
    <col min="13837" max="13837" width="23.33203125" customWidth="1"/>
    <col min="13838" max="13838" width="17.33203125" customWidth="1"/>
    <col min="13839" max="13839" width="17.83203125" customWidth="1"/>
    <col min="13840" max="13840" width="20.83203125" customWidth="1"/>
    <col min="13841" max="13841" width="14.83203125" customWidth="1"/>
    <col min="13842" max="13842" width="26.1640625" customWidth="1"/>
    <col min="13843" max="13843" width="29.1640625" customWidth="1"/>
    <col min="13844" max="13844" width="23.1640625" customWidth="1"/>
    <col min="13845" max="14080" width="8.83203125" customWidth="1"/>
    <col min="14081" max="14081" width="190.33203125" customWidth="1"/>
    <col min="14082" max="14082" width="21.83203125" customWidth="1"/>
    <col min="14083" max="14083" width="24.83203125" customWidth="1"/>
    <col min="14084" max="14084" width="18.83203125" customWidth="1"/>
    <col min="14085" max="14085" width="29.1640625" customWidth="1"/>
    <col min="14086" max="14086" width="16" customWidth="1"/>
    <col min="14087" max="14087" width="19" customWidth="1"/>
    <col min="14088" max="14088" width="13" customWidth="1"/>
    <col min="14089" max="14089" width="19.5" customWidth="1"/>
    <col min="14090" max="14090" width="22.5" customWidth="1"/>
    <col min="14091" max="14091" width="16.5" customWidth="1"/>
    <col min="14092" max="14092" width="20.33203125" customWidth="1"/>
    <col min="14093" max="14093" width="23.33203125" customWidth="1"/>
    <col min="14094" max="14094" width="17.33203125" customWidth="1"/>
    <col min="14095" max="14095" width="17.83203125" customWidth="1"/>
    <col min="14096" max="14096" width="20.83203125" customWidth="1"/>
    <col min="14097" max="14097" width="14.83203125" customWidth="1"/>
    <col min="14098" max="14098" width="26.1640625" customWidth="1"/>
    <col min="14099" max="14099" width="29.1640625" customWidth="1"/>
    <col min="14100" max="14100" width="23.1640625" customWidth="1"/>
    <col min="14101" max="14336" width="8.83203125" customWidth="1"/>
    <col min="14337" max="14337" width="190.33203125" customWidth="1"/>
    <col min="14338" max="14338" width="21.83203125" customWidth="1"/>
    <col min="14339" max="14339" width="24.83203125" customWidth="1"/>
    <col min="14340" max="14340" width="18.83203125" customWidth="1"/>
    <col min="14341" max="14341" width="29.1640625" customWidth="1"/>
    <col min="14342" max="14342" width="16" customWidth="1"/>
    <col min="14343" max="14343" width="19" customWidth="1"/>
    <col min="14344" max="14344" width="13" customWidth="1"/>
    <col min="14345" max="14345" width="19.5" customWidth="1"/>
    <col min="14346" max="14346" width="22.5" customWidth="1"/>
    <col min="14347" max="14347" width="16.5" customWidth="1"/>
    <col min="14348" max="14348" width="20.33203125" customWidth="1"/>
    <col min="14349" max="14349" width="23.33203125" customWidth="1"/>
    <col min="14350" max="14350" width="17.33203125" customWidth="1"/>
    <col min="14351" max="14351" width="17.83203125" customWidth="1"/>
    <col min="14352" max="14352" width="20.83203125" customWidth="1"/>
    <col min="14353" max="14353" width="14.83203125" customWidth="1"/>
    <col min="14354" max="14354" width="26.1640625" customWidth="1"/>
    <col min="14355" max="14355" width="29.1640625" customWidth="1"/>
    <col min="14356" max="14356" width="23.1640625" customWidth="1"/>
    <col min="14357" max="14592" width="8.83203125" customWidth="1"/>
    <col min="14593" max="14593" width="190.33203125" customWidth="1"/>
    <col min="14594" max="14594" width="21.83203125" customWidth="1"/>
    <col min="14595" max="14595" width="24.83203125" customWidth="1"/>
    <col min="14596" max="14596" width="18.83203125" customWidth="1"/>
    <col min="14597" max="14597" width="29.1640625" customWidth="1"/>
    <col min="14598" max="14598" width="16" customWidth="1"/>
    <col min="14599" max="14599" width="19" customWidth="1"/>
    <col min="14600" max="14600" width="13" customWidth="1"/>
    <col min="14601" max="14601" width="19.5" customWidth="1"/>
    <col min="14602" max="14602" width="22.5" customWidth="1"/>
    <col min="14603" max="14603" width="16.5" customWidth="1"/>
    <col min="14604" max="14604" width="20.33203125" customWidth="1"/>
    <col min="14605" max="14605" width="23.33203125" customWidth="1"/>
    <col min="14606" max="14606" width="17.33203125" customWidth="1"/>
    <col min="14607" max="14607" width="17.83203125" customWidth="1"/>
    <col min="14608" max="14608" width="20.83203125" customWidth="1"/>
    <col min="14609" max="14609" width="14.83203125" customWidth="1"/>
    <col min="14610" max="14610" width="26.1640625" customWidth="1"/>
    <col min="14611" max="14611" width="29.1640625" customWidth="1"/>
    <col min="14612" max="14612" width="23.1640625" customWidth="1"/>
    <col min="14613" max="14848" width="8.83203125" customWidth="1"/>
    <col min="14849" max="14849" width="190.33203125" customWidth="1"/>
    <col min="14850" max="14850" width="21.83203125" customWidth="1"/>
    <col min="14851" max="14851" width="24.83203125" customWidth="1"/>
    <col min="14852" max="14852" width="18.83203125" customWidth="1"/>
    <col min="14853" max="14853" width="29.1640625" customWidth="1"/>
    <col min="14854" max="14854" width="16" customWidth="1"/>
    <col min="14855" max="14855" width="19" customWidth="1"/>
    <col min="14856" max="14856" width="13" customWidth="1"/>
    <col min="14857" max="14857" width="19.5" customWidth="1"/>
    <col min="14858" max="14858" width="22.5" customWidth="1"/>
    <col min="14859" max="14859" width="16.5" customWidth="1"/>
    <col min="14860" max="14860" width="20.33203125" customWidth="1"/>
    <col min="14861" max="14861" width="23.33203125" customWidth="1"/>
    <col min="14862" max="14862" width="17.33203125" customWidth="1"/>
    <col min="14863" max="14863" width="17.83203125" customWidth="1"/>
    <col min="14864" max="14864" width="20.83203125" customWidth="1"/>
    <col min="14865" max="14865" width="14.83203125" customWidth="1"/>
    <col min="14866" max="14866" width="26.1640625" customWidth="1"/>
    <col min="14867" max="14867" width="29.1640625" customWidth="1"/>
    <col min="14868" max="14868" width="23.1640625" customWidth="1"/>
    <col min="14869" max="15104" width="8.83203125" customWidth="1"/>
    <col min="15105" max="15105" width="190.33203125" customWidth="1"/>
    <col min="15106" max="15106" width="21.83203125" customWidth="1"/>
    <col min="15107" max="15107" width="24.83203125" customWidth="1"/>
    <col min="15108" max="15108" width="18.83203125" customWidth="1"/>
    <col min="15109" max="15109" width="29.1640625" customWidth="1"/>
    <col min="15110" max="15110" width="16" customWidth="1"/>
    <col min="15111" max="15111" width="19" customWidth="1"/>
    <col min="15112" max="15112" width="13" customWidth="1"/>
    <col min="15113" max="15113" width="19.5" customWidth="1"/>
    <col min="15114" max="15114" width="22.5" customWidth="1"/>
    <col min="15115" max="15115" width="16.5" customWidth="1"/>
    <col min="15116" max="15116" width="20.33203125" customWidth="1"/>
    <col min="15117" max="15117" width="23.33203125" customWidth="1"/>
    <col min="15118" max="15118" width="17.33203125" customWidth="1"/>
    <col min="15119" max="15119" width="17.83203125" customWidth="1"/>
    <col min="15120" max="15120" width="20.83203125" customWidth="1"/>
    <col min="15121" max="15121" width="14.83203125" customWidth="1"/>
    <col min="15122" max="15122" width="26.1640625" customWidth="1"/>
    <col min="15123" max="15123" width="29.1640625" customWidth="1"/>
    <col min="15124" max="15124" width="23.1640625" customWidth="1"/>
    <col min="15125" max="15360" width="8.83203125" customWidth="1"/>
    <col min="15361" max="15361" width="190.33203125" customWidth="1"/>
    <col min="15362" max="15362" width="21.83203125" customWidth="1"/>
    <col min="15363" max="15363" width="24.83203125" customWidth="1"/>
    <col min="15364" max="15364" width="18.83203125" customWidth="1"/>
    <col min="15365" max="15365" width="29.1640625" customWidth="1"/>
    <col min="15366" max="15366" width="16" customWidth="1"/>
    <col min="15367" max="15367" width="19" customWidth="1"/>
    <col min="15368" max="15368" width="13" customWidth="1"/>
    <col min="15369" max="15369" width="19.5" customWidth="1"/>
    <col min="15370" max="15370" width="22.5" customWidth="1"/>
    <col min="15371" max="15371" width="16.5" customWidth="1"/>
    <col min="15372" max="15372" width="20.33203125" customWidth="1"/>
    <col min="15373" max="15373" width="23.33203125" customWidth="1"/>
    <col min="15374" max="15374" width="17.33203125" customWidth="1"/>
    <col min="15375" max="15375" width="17.83203125" customWidth="1"/>
    <col min="15376" max="15376" width="20.83203125" customWidth="1"/>
    <col min="15377" max="15377" width="14.83203125" customWidth="1"/>
    <col min="15378" max="15378" width="26.1640625" customWidth="1"/>
    <col min="15379" max="15379" width="29.1640625" customWidth="1"/>
    <col min="15380" max="15380" width="23.1640625" customWidth="1"/>
    <col min="15381" max="15616" width="8.83203125" customWidth="1"/>
    <col min="15617" max="15617" width="190.33203125" customWidth="1"/>
    <col min="15618" max="15618" width="21.83203125" customWidth="1"/>
    <col min="15619" max="15619" width="24.83203125" customWidth="1"/>
    <col min="15620" max="15620" width="18.83203125" customWidth="1"/>
    <col min="15621" max="15621" width="29.1640625" customWidth="1"/>
    <col min="15622" max="15622" width="16" customWidth="1"/>
    <col min="15623" max="15623" width="19" customWidth="1"/>
    <col min="15624" max="15624" width="13" customWidth="1"/>
    <col min="15625" max="15625" width="19.5" customWidth="1"/>
    <col min="15626" max="15626" width="22.5" customWidth="1"/>
    <col min="15627" max="15627" width="16.5" customWidth="1"/>
    <col min="15628" max="15628" width="20.33203125" customWidth="1"/>
    <col min="15629" max="15629" width="23.33203125" customWidth="1"/>
    <col min="15630" max="15630" width="17.33203125" customWidth="1"/>
    <col min="15631" max="15631" width="17.83203125" customWidth="1"/>
    <col min="15632" max="15632" width="20.83203125" customWidth="1"/>
    <col min="15633" max="15633" width="14.83203125" customWidth="1"/>
    <col min="15634" max="15634" width="26.1640625" customWidth="1"/>
    <col min="15635" max="15635" width="29.1640625" customWidth="1"/>
    <col min="15636" max="15636" width="23.1640625" customWidth="1"/>
    <col min="15637" max="15872" width="8.83203125" customWidth="1"/>
    <col min="15873" max="15873" width="190.33203125" customWidth="1"/>
    <col min="15874" max="15874" width="21.83203125" customWidth="1"/>
    <col min="15875" max="15875" width="24.83203125" customWidth="1"/>
    <col min="15876" max="15876" width="18.83203125" customWidth="1"/>
    <col min="15877" max="15877" width="29.1640625" customWidth="1"/>
    <col min="15878" max="15878" width="16" customWidth="1"/>
    <col min="15879" max="15879" width="19" customWidth="1"/>
    <col min="15880" max="15880" width="13" customWidth="1"/>
    <col min="15881" max="15881" width="19.5" customWidth="1"/>
    <col min="15882" max="15882" width="22.5" customWidth="1"/>
    <col min="15883" max="15883" width="16.5" customWidth="1"/>
    <col min="15884" max="15884" width="20.33203125" customWidth="1"/>
    <col min="15885" max="15885" width="23.33203125" customWidth="1"/>
    <col min="15886" max="15886" width="17.33203125" customWidth="1"/>
    <col min="15887" max="15887" width="17.83203125" customWidth="1"/>
    <col min="15888" max="15888" width="20.83203125" customWidth="1"/>
    <col min="15889" max="15889" width="14.83203125" customWidth="1"/>
    <col min="15890" max="15890" width="26.1640625" customWidth="1"/>
    <col min="15891" max="15891" width="29.1640625" customWidth="1"/>
    <col min="15892" max="15892" width="23.1640625" customWidth="1"/>
    <col min="15893" max="16128" width="8.83203125" customWidth="1"/>
    <col min="16129" max="16129" width="190.33203125" customWidth="1"/>
    <col min="16130" max="16130" width="21.83203125" customWidth="1"/>
    <col min="16131" max="16131" width="24.83203125" customWidth="1"/>
    <col min="16132" max="16132" width="18.83203125" customWidth="1"/>
    <col min="16133" max="16133" width="29.1640625" customWidth="1"/>
    <col min="16134" max="16134" width="16" customWidth="1"/>
    <col min="16135" max="16135" width="19" customWidth="1"/>
    <col min="16136" max="16136" width="13" customWidth="1"/>
    <col min="16137" max="16137" width="19.5" customWidth="1"/>
    <col min="16138" max="16138" width="22.5" customWidth="1"/>
    <col min="16139" max="16139" width="16.5" customWidth="1"/>
    <col min="16140" max="16140" width="20.33203125" customWidth="1"/>
    <col min="16141" max="16141" width="23.33203125" customWidth="1"/>
    <col min="16142" max="16142" width="17.33203125" customWidth="1"/>
    <col min="16143" max="16143" width="17.83203125" customWidth="1"/>
    <col min="16144" max="16144" width="20.83203125" customWidth="1"/>
    <col min="16145" max="16145" width="14.83203125" customWidth="1"/>
    <col min="16146" max="16146" width="26.1640625" customWidth="1"/>
    <col min="16147" max="16147" width="29.1640625" customWidth="1"/>
    <col min="16148" max="16148" width="23.1640625" customWidth="1"/>
    <col min="16149" max="16384" width="8.83203125" customWidth="1"/>
  </cols>
  <sheetData>
    <row r="1" spans="1:27" x14ac:dyDescent="0.2">
      <c r="A1" t="s">
        <v>284</v>
      </c>
    </row>
    <row r="2" spans="1:27" x14ac:dyDescent="0.2">
      <c r="A2" s="14" t="s">
        <v>35</v>
      </c>
      <c r="B2" s="14" t="s">
        <v>285</v>
      </c>
      <c r="C2" s="14" t="s">
        <v>286</v>
      </c>
      <c r="D2" s="14" t="s">
        <v>287</v>
      </c>
      <c r="E2" s="14" t="s">
        <v>288</v>
      </c>
      <c r="F2" s="14" t="s">
        <v>289</v>
      </c>
      <c r="G2" s="14" t="s">
        <v>290</v>
      </c>
      <c r="H2" s="14" t="s">
        <v>291</v>
      </c>
      <c r="I2" s="14" t="s">
        <v>292</v>
      </c>
      <c r="J2" s="14" t="s">
        <v>293</v>
      </c>
      <c r="K2" s="14" t="s">
        <v>294</v>
      </c>
      <c r="L2" s="14" t="s">
        <v>295</v>
      </c>
      <c r="M2" s="14" t="s">
        <v>296</v>
      </c>
      <c r="N2" s="14" t="s">
        <v>297</v>
      </c>
      <c r="O2" s="14" t="s">
        <v>298</v>
      </c>
      <c r="P2" s="14" t="s">
        <v>299</v>
      </c>
      <c r="Q2" s="14" t="s">
        <v>300</v>
      </c>
      <c r="R2" s="14" t="s">
        <v>301</v>
      </c>
      <c r="S2" s="14" t="s">
        <v>302</v>
      </c>
      <c r="T2" s="14" t="s">
        <v>303</v>
      </c>
    </row>
    <row r="3" spans="1:27" x14ac:dyDescent="0.2">
      <c r="A3" t="s">
        <v>304</v>
      </c>
      <c r="B3">
        <v>120</v>
      </c>
      <c r="C3">
        <v>0</v>
      </c>
      <c r="D3">
        <v>120</v>
      </c>
      <c r="E3">
        <v>62</v>
      </c>
      <c r="F3">
        <v>1</v>
      </c>
      <c r="G3">
        <v>0</v>
      </c>
      <c r="H3">
        <v>1</v>
      </c>
      <c r="I3">
        <v>15</v>
      </c>
      <c r="J3">
        <v>0</v>
      </c>
      <c r="K3">
        <v>15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0.13333333333333333</v>
      </c>
      <c r="S3">
        <v>0</v>
      </c>
      <c r="T3">
        <v>0.13333333333333333</v>
      </c>
      <c r="V3" s="8" t="s">
        <v>32</v>
      </c>
      <c r="W3" t="s">
        <v>0</v>
      </c>
      <c r="X3" t="s">
        <v>34</v>
      </c>
      <c r="Y3" t="s">
        <v>547</v>
      </c>
      <c r="Z3" t="s">
        <v>548</v>
      </c>
      <c r="AA3" t="s">
        <v>549</v>
      </c>
    </row>
    <row r="4" spans="1:27" x14ac:dyDescent="0.2">
      <c r="A4" t="s">
        <v>305</v>
      </c>
      <c r="B4">
        <v>109</v>
      </c>
      <c r="C4">
        <v>0</v>
      </c>
      <c r="D4">
        <v>109</v>
      </c>
      <c r="E4">
        <v>43</v>
      </c>
      <c r="F4">
        <v>11</v>
      </c>
      <c r="G4">
        <v>0</v>
      </c>
      <c r="H4">
        <v>11</v>
      </c>
      <c r="I4">
        <v>4</v>
      </c>
      <c r="J4">
        <v>0</v>
      </c>
      <c r="K4">
        <v>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0.13761467889908258</v>
      </c>
      <c r="S4">
        <v>0</v>
      </c>
      <c r="T4">
        <v>0.13761467889908258</v>
      </c>
      <c r="V4" s="8" t="str">
        <f>TEXT(EDATE(start_end!$A$2,0), "yyyy-mm")</f>
        <v>2024-07</v>
      </c>
      <c r="W4" s="15" t="str">
        <f>_xlfn.TEXTAFTER(V4,"-")</f>
        <v>07</v>
      </c>
      <c r="X4">
        <f>SUMIFS($B:$B, $A:$A, $H4 &amp; "*")</f>
        <v>4914</v>
      </c>
      <c r="Y4">
        <f>SUMIFS($D:$D, $C:$C, $H4 &amp; "*")</f>
        <v>0</v>
      </c>
      <c r="Z4">
        <f>SUMIFS($F:$F, $E:$E, $H4 &amp; "*")</f>
        <v>0</v>
      </c>
      <c r="AA4" t="e">
        <f>$K4/$L4</f>
        <v>#DIV/0!</v>
      </c>
    </row>
    <row r="5" spans="1:27" x14ac:dyDescent="0.2">
      <c r="A5" t="s">
        <v>306</v>
      </c>
      <c r="B5">
        <v>486</v>
      </c>
      <c r="C5">
        <v>0</v>
      </c>
      <c r="D5">
        <v>486</v>
      </c>
      <c r="E5">
        <v>231</v>
      </c>
      <c r="F5">
        <v>76</v>
      </c>
      <c r="G5">
        <v>0</v>
      </c>
      <c r="H5">
        <v>76</v>
      </c>
      <c r="I5">
        <v>34</v>
      </c>
      <c r="J5">
        <v>0</v>
      </c>
      <c r="K5">
        <v>34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0.22839506172839505</v>
      </c>
      <c r="S5">
        <v>0</v>
      </c>
      <c r="T5">
        <v>0.22839506172839505</v>
      </c>
      <c r="V5" s="8" t="str">
        <f>TEXT(EDATE(start_end!$A$2,1), "yyyy-mm")</f>
        <v>2024-08</v>
      </c>
      <c r="W5" s="15" t="str">
        <f t="shared" ref="W5:W15" si="0">_xlfn.TEXTAFTER(V5,"-")</f>
        <v>08</v>
      </c>
      <c r="X5">
        <f t="shared" ref="X5:X14" si="1">SUMIFS($B:$B, $A:$A, $H5 &amp; "*")</f>
        <v>0</v>
      </c>
      <c r="Y5">
        <f t="shared" ref="Y5:Y15" si="2">SUMIFS($D:$D, $C:$C, $H5 &amp; "*")</f>
        <v>0</v>
      </c>
      <c r="Z5">
        <f t="shared" ref="Z5:Z15" si="3">SUMIFS($F:$F, $E:$E, $H5 &amp; "*")</f>
        <v>0</v>
      </c>
      <c r="AA5">
        <f t="shared" ref="AA5:AA15" si="4">$K5/$L5</f>
        <v>34</v>
      </c>
    </row>
    <row r="6" spans="1:27" x14ac:dyDescent="0.2">
      <c r="A6" t="s">
        <v>307</v>
      </c>
      <c r="B6">
        <v>185</v>
      </c>
      <c r="C6">
        <v>0</v>
      </c>
      <c r="D6">
        <v>185</v>
      </c>
      <c r="E6">
        <v>68</v>
      </c>
      <c r="F6">
        <v>7</v>
      </c>
      <c r="G6">
        <v>0</v>
      </c>
      <c r="H6">
        <v>7</v>
      </c>
      <c r="I6">
        <v>10</v>
      </c>
      <c r="J6">
        <v>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9.1891891891891897E-2</v>
      </c>
      <c r="S6">
        <v>0</v>
      </c>
      <c r="T6">
        <v>9.1891891891891897E-2</v>
      </c>
      <c r="V6" s="8" t="str">
        <f>TEXT(EDATE(start_end!$A$2,2), "yyyy-mm")</f>
        <v>2024-09</v>
      </c>
      <c r="W6" s="15" t="str">
        <f t="shared" si="0"/>
        <v>09</v>
      </c>
      <c r="X6">
        <f t="shared" si="1"/>
        <v>0</v>
      </c>
      <c r="Y6">
        <f t="shared" si="2"/>
        <v>0</v>
      </c>
      <c r="Z6">
        <f t="shared" si="3"/>
        <v>0</v>
      </c>
      <c r="AA6" t="e">
        <f t="shared" si="4"/>
        <v>#DIV/0!</v>
      </c>
    </row>
    <row r="7" spans="1:27" x14ac:dyDescent="0.2">
      <c r="A7" t="s">
        <v>308</v>
      </c>
      <c r="B7">
        <v>334</v>
      </c>
      <c r="C7">
        <v>0</v>
      </c>
      <c r="D7">
        <v>334</v>
      </c>
      <c r="E7">
        <v>142</v>
      </c>
      <c r="F7">
        <v>22</v>
      </c>
      <c r="G7">
        <v>0</v>
      </c>
      <c r="H7">
        <v>22</v>
      </c>
      <c r="I7">
        <v>22</v>
      </c>
      <c r="J7">
        <v>0</v>
      </c>
      <c r="K7">
        <v>22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0.1347305389221557</v>
      </c>
      <c r="S7">
        <v>0</v>
      </c>
      <c r="T7">
        <v>0.1347305389221557</v>
      </c>
      <c r="V7" s="8" t="str">
        <f>TEXT(EDATE(start_end!$A$2,3), "yyyy-mm")</f>
        <v>2024-10</v>
      </c>
      <c r="W7" s="15" t="str">
        <f t="shared" si="0"/>
        <v>10</v>
      </c>
      <c r="X7">
        <f t="shared" si="1"/>
        <v>0</v>
      </c>
      <c r="Y7">
        <f t="shared" si="2"/>
        <v>0</v>
      </c>
      <c r="Z7">
        <f t="shared" si="3"/>
        <v>0</v>
      </c>
      <c r="AA7">
        <f t="shared" si="4"/>
        <v>22</v>
      </c>
    </row>
    <row r="8" spans="1:27" x14ac:dyDescent="0.2">
      <c r="A8" t="s">
        <v>309</v>
      </c>
      <c r="B8">
        <v>194</v>
      </c>
      <c r="C8">
        <v>0</v>
      </c>
      <c r="D8">
        <v>194</v>
      </c>
      <c r="E8">
        <v>86</v>
      </c>
      <c r="F8">
        <v>4</v>
      </c>
      <c r="G8">
        <v>0</v>
      </c>
      <c r="H8">
        <v>4</v>
      </c>
      <c r="I8">
        <v>8</v>
      </c>
      <c r="J8">
        <v>0</v>
      </c>
      <c r="K8">
        <v>8</v>
      </c>
      <c r="L8">
        <v>0</v>
      </c>
      <c r="M8">
        <v>0</v>
      </c>
      <c r="N8">
        <v>0</v>
      </c>
      <c r="O8">
        <v>2</v>
      </c>
      <c r="P8">
        <v>0</v>
      </c>
      <c r="Q8">
        <v>2</v>
      </c>
      <c r="R8">
        <v>7.2164948453608241E-2</v>
      </c>
      <c r="S8">
        <v>0</v>
      </c>
      <c r="T8">
        <v>7.2164948453608241E-2</v>
      </c>
      <c r="V8" s="8" t="str">
        <f>TEXT(EDATE(start_end!$A$2,4), "yyyy-mm")</f>
        <v>2024-11</v>
      </c>
      <c r="W8" s="15" t="str">
        <f t="shared" si="0"/>
        <v>11</v>
      </c>
      <c r="X8">
        <f t="shared" si="1"/>
        <v>0</v>
      </c>
      <c r="Y8">
        <f t="shared" si="2"/>
        <v>0</v>
      </c>
      <c r="Z8">
        <f t="shared" si="3"/>
        <v>0</v>
      </c>
      <c r="AA8" t="e">
        <f t="shared" si="4"/>
        <v>#DIV/0!</v>
      </c>
    </row>
    <row r="9" spans="1:27" x14ac:dyDescent="0.2">
      <c r="A9" t="s">
        <v>310</v>
      </c>
      <c r="B9">
        <v>183</v>
      </c>
      <c r="C9">
        <v>0</v>
      </c>
      <c r="D9">
        <v>183</v>
      </c>
      <c r="E9">
        <v>85</v>
      </c>
      <c r="F9">
        <v>9</v>
      </c>
      <c r="G9">
        <v>0</v>
      </c>
      <c r="H9">
        <v>9</v>
      </c>
      <c r="I9">
        <v>13</v>
      </c>
      <c r="J9">
        <v>0</v>
      </c>
      <c r="K9">
        <v>13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0.12568306010928962</v>
      </c>
      <c r="S9">
        <v>0</v>
      </c>
      <c r="T9">
        <v>0.12568306010928962</v>
      </c>
      <c r="V9" s="8" t="str">
        <f>TEXT(EDATE(start_end!$A$2,5), "yyyy-mm")</f>
        <v>2024-12</v>
      </c>
      <c r="W9" s="15" t="str">
        <f t="shared" si="0"/>
        <v>12</v>
      </c>
      <c r="X9">
        <f t="shared" si="1"/>
        <v>0</v>
      </c>
      <c r="Y9">
        <f t="shared" si="2"/>
        <v>0</v>
      </c>
      <c r="Z9">
        <f t="shared" si="3"/>
        <v>0</v>
      </c>
      <c r="AA9" t="e">
        <f t="shared" si="4"/>
        <v>#DIV/0!</v>
      </c>
    </row>
    <row r="10" spans="1:27" x14ac:dyDescent="0.2">
      <c r="A10" t="s">
        <v>311</v>
      </c>
      <c r="B10">
        <v>147</v>
      </c>
      <c r="C10">
        <v>0</v>
      </c>
      <c r="D10">
        <v>147</v>
      </c>
      <c r="E10">
        <v>72</v>
      </c>
      <c r="F10">
        <v>1</v>
      </c>
      <c r="G10">
        <v>0</v>
      </c>
      <c r="H10">
        <v>1</v>
      </c>
      <c r="I10">
        <v>7</v>
      </c>
      <c r="J10">
        <v>0</v>
      </c>
      <c r="K10">
        <v>7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6.1224489795918366E-2</v>
      </c>
      <c r="S10">
        <v>0</v>
      </c>
      <c r="T10">
        <v>6.1224489795918366E-2</v>
      </c>
      <c r="V10" s="8" t="str">
        <f>TEXT(EDATE(start_end!$A$2,6), "yyyy-mm")</f>
        <v>2025-01</v>
      </c>
      <c r="W10" s="15" t="str">
        <f t="shared" si="0"/>
        <v>01</v>
      </c>
      <c r="X10">
        <f t="shared" si="1"/>
        <v>15559</v>
      </c>
      <c r="Y10">
        <f t="shared" si="2"/>
        <v>0</v>
      </c>
      <c r="Z10">
        <f t="shared" si="3"/>
        <v>0</v>
      </c>
      <c r="AA10" t="e">
        <f t="shared" si="4"/>
        <v>#DIV/0!</v>
      </c>
    </row>
    <row r="11" spans="1:27" x14ac:dyDescent="0.2">
      <c r="A11" t="s">
        <v>312</v>
      </c>
      <c r="B11">
        <v>282</v>
      </c>
      <c r="C11">
        <v>0</v>
      </c>
      <c r="D11">
        <v>282</v>
      </c>
      <c r="E11">
        <v>103</v>
      </c>
      <c r="F11">
        <v>8</v>
      </c>
      <c r="G11">
        <v>0</v>
      </c>
      <c r="H11">
        <v>8</v>
      </c>
      <c r="I11">
        <v>30</v>
      </c>
      <c r="J11">
        <v>0</v>
      </c>
      <c r="K11">
        <v>30</v>
      </c>
      <c r="L11">
        <v>1</v>
      </c>
      <c r="M11">
        <v>0</v>
      </c>
      <c r="N11">
        <v>1</v>
      </c>
      <c r="O11">
        <v>1</v>
      </c>
      <c r="P11">
        <v>0</v>
      </c>
      <c r="Q11">
        <v>1</v>
      </c>
      <c r="R11">
        <v>0.14184397163120568</v>
      </c>
      <c r="S11">
        <v>0</v>
      </c>
      <c r="T11">
        <v>0.14184397163120568</v>
      </c>
      <c r="V11" s="8" t="str">
        <f>TEXT(EDATE(start_end!$A$2,7), "yyyy-mm")</f>
        <v>2025-02</v>
      </c>
      <c r="W11" s="15" t="str">
        <f t="shared" si="0"/>
        <v>02</v>
      </c>
      <c r="X11">
        <f t="shared" si="1"/>
        <v>0</v>
      </c>
      <c r="Y11">
        <f t="shared" si="2"/>
        <v>0</v>
      </c>
      <c r="Z11">
        <f t="shared" si="3"/>
        <v>0</v>
      </c>
      <c r="AA11">
        <f t="shared" si="4"/>
        <v>30</v>
      </c>
    </row>
    <row r="12" spans="1:27" x14ac:dyDescent="0.2">
      <c r="A12" t="s">
        <v>313</v>
      </c>
      <c r="B12">
        <v>286</v>
      </c>
      <c r="C12">
        <v>0</v>
      </c>
      <c r="D12">
        <v>286</v>
      </c>
      <c r="E12">
        <v>108</v>
      </c>
      <c r="F12">
        <v>7</v>
      </c>
      <c r="G12">
        <v>0</v>
      </c>
      <c r="H12">
        <v>7</v>
      </c>
      <c r="I12">
        <v>17</v>
      </c>
      <c r="J12">
        <v>0</v>
      </c>
      <c r="K12">
        <v>17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9.0909090909090912E-2</v>
      </c>
      <c r="S12">
        <v>0</v>
      </c>
      <c r="T12">
        <v>9.0909090909090912E-2</v>
      </c>
      <c r="V12" s="8" t="str">
        <f>TEXT(EDATE(start_end!$A$2,8), "yyyy-mm")</f>
        <v>2025-03</v>
      </c>
      <c r="W12" s="15" t="str">
        <f t="shared" si="0"/>
        <v>03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8.5</v>
      </c>
    </row>
    <row r="13" spans="1:27" x14ac:dyDescent="0.2">
      <c r="A13" t="s">
        <v>314</v>
      </c>
      <c r="B13">
        <v>125</v>
      </c>
      <c r="C13">
        <v>0</v>
      </c>
      <c r="D13">
        <v>125</v>
      </c>
      <c r="E13">
        <v>58</v>
      </c>
      <c r="F13">
        <v>7</v>
      </c>
      <c r="G13">
        <v>0</v>
      </c>
      <c r="H13">
        <v>7</v>
      </c>
      <c r="I13">
        <v>15</v>
      </c>
      <c r="J13">
        <v>0</v>
      </c>
      <c r="K13">
        <v>15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0.184</v>
      </c>
      <c r="S13">
        <v>0</v>
      </c>
      <c r="T13">
        <v>0.184</v>
      </c>
      <c r="V13" s="8" t="str">
        <f>TEXT(EDATE(start_end!$A$2,9), "yyyy-mm")</f>
        <v>2025-04</v>
      </c>
      <c r="W13" s="15" t="str">
        <f t="shared" si="0"/>
        <v>04</v>
      </c>
      <c r="X13">
        <f t="shared" si="1"/>
        <v>0</v>
      </c>
      <c r="Y13">
        <f t="shared" si="2"/>
        <v>0</v>
      </c>
      <c r="Z13">
        <f t="shared" si="3"/>
        <v>0</v>
      </c>
      <c r="AA13">
        <f t="shared" si="4"/>
        <v>15</v>
      </c>
    </row>
    <row r="14" spans="1:27" x14ac:dyDescent="0.2">
      <c r="A14" t="s">
        <v>315</v>
      </c>
      <c r="B14">
        <v>265</v>
      </c>
      <c r="C14">
        <v>0</v>
      </c>
      <c r="D14">
        <v>265</v>
      </c>
      <c r="E14">
        <v>49</v>
      </c>
      <c r="F14">
        <v>4</v>
      </c>
      <c r="G14">
        <v>0</v>
      </c>
      <c r="H14">
        <v>4</v>
      </c>
      <c r="I14">
        <v>4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3.0188679245283019E-2</v>
      </c>
      <c r="S14">
        <v>0</v>
      </c>
      <c r="T14">
        <v>3.0188679245283019E-2</v>
      </c>
      <c r="V14" s="8" t="str">
        <f>TEXT(EDATE(start_end!$A$2,10), "yyyy-mm")</f>
        <v>2025-05</v>
      </c>
      <c r="W14" s="15" t="str">
        <f t="shared" si="0"/>
        <v>05</v>
      </c>
      <c r="X14">
        <f t="shared" si="1"/>
        <v>0</v>
      </c>
      <c r="Y14">
        <f t="shared" si="2"/>
        <v>0</v>
      </c>
      <c r="Z14">
        <f t="shared" si="3"/>
        <v>0</v>
      </c>
      <c r="AA14" t="e">
        <f t="shared" si="4"/>
        <v>#DIV/0!</v>
      </c>
    </row>
    <row r="15" spans="1:27" x14ac:dyDescent="0.2">
      <c r="A15" t="s">
        <v>316</v>
      </c>
      <c r="B15">
        <v>446</v>
      </c>
      <c r="C15">
        <v>0</v>
      </c>
      <c r="D15">
        <v>446</v>
      </c>
      <c r="E15">
        <v>180</v>
      </c>
      <c r="F15">
        <v>20</v>
      </c>
      <c r="G15">
        <v>0</v>
      </c>
      <c r="H15">
        <v>20</v>
      </c>
      <c r="I15">
        <v>56</v>
      </c>
      <c r="J15">
        <v>0</v>
      </c>
      <c r="K15">
        <v>56</v>
      </c>
      <c r="L15">
        <v>2</v>
      </c>
      <c r="M15">
        <v>0</v>
      </c>
      <c r="N15">
        <v>2</v>
      </c>
      <c r="O15">
        <v>1</v>
      </c>
      <c r="P15">
        <v>0</v>
      </c>
      <c r="Q15">
        <v>1</v>
      </c>
      <c r="R15">
        <v>0.17713004484304934</v>
      </c>
      <c r="S15">
        <v>0</v>
      </c>
      <c r="T15">
        <v>0.17713004484304934</v>
      </c>
      <c r="V15" s="8" t="str">
        <f>TEXT(EDATE(start_end!$A$2,11), "yyyy-mm")</f>
        <v>2025-06</v>
      </c>
      <c r="W15" s="15" t="str">
        <f t="shared" si="0"/>
        <v>06</v>
      </c>
      <c r="X15">
        <f>SUMIFS($B:$B, $A:$A, $H15 &amp; "*")</f>
        <v>0</v>
      </c>
      <c r="Y15">
        <f t="shared" si="2"/>
        <v>0</v>
      </c>
      <c r="Z15">
        <f t="shared" si="3"/>
        <v>0</v>
      </c>
      <c r="AA15">
        <f t="shared" si="4"/>
        <v>28</v>
      </c>
    </row>
    <row r="16" spans="1:27" x14ac:dyDescent="0.2">
      <c r="A16" t="s">
        <v>317</v>
      </c>
      <c r="B16">
        <v>276</v>
      </c>
      <c r="C16">
        <v>0</v>
      </c>
      <c r="D16">
        <v>276</v>
      </c>
      <c r="E16">
        <v>129</v>
      </c>
      <c r="F16">
        <v>11</v>
      </c>
      <c r="G16">
        <v>0</v>
      </c>
      <c r="H16">
        <v>11</v>
      </c>
      <c r="I16">
        <v>14</v>
      </c>
      <c r="J16">
        <v>0</v>
      </c>
      <c r="K16">
        <v>14</v>
      </c>
      <c r="L16">
        <v>2</v>
      </c>
      <c r="M16">
        <v>0</v>
      </c>
      <c r="N16">
        <v>2</v>
      </c>
      <c r="O16">
        <v>1</v>
      </c>
      <c r="P16">
        <v>0</v>
      </c>
      <c r="Q16">
        <v>1</v>
      </c>
      <c r="R16">
        <v>0.10144927536231885</v>
      </c>
      <c r="S16">
        <v>0</v>
      </c>
      <c r="T16">
        <v>0.10144927536231885</v>
      </c>
    </row>
    <row r="17" spans="1:20" x14ac:dyDescent="0.2">
      <c r="A17" t="s">
        <v>318</v>
      </c>
      <c r="B17">
        <v>287</v>
      </c>
      <c r="C17">
        <v>0</v>
      </c>
      <c r="D17">
        <v>287</v>
      </c>
      <c r="E17">
        <v>93</v>
      </c>
      <c r="F17">
        <v>5</v>
      </c>
      <c r="G17">
        <v>0</v>
      </c>
      <c r="H17">
        <v>5</v>
      </c>
      <c r="I17">
        <v>4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3.484320557491289E-2</v>
      </c>
      <c r="S17">
        <v>0</v>
      </c>
      <c r="T17">
        <v>3.484320557491289E-2</v>
      </c>
    </row>
    <row r="18" spans="1:20" x14ac:dyDescent="0.2">
      <c r="A18" t="s">
        <v>319</v>
      </c>
      <c r="B18">
        <v>65</v>
      </c>
      <c r="C18">
        <v>0</v>
      </c>
      <c r="D18">
        <v>65</v>
      </c>
      <c r="E18">
        <v>43</v>
      </c>
      <c r="F18">
        <v>4</v>
      </c>
      <c r="G18">
        <v>0</v>
      </c>
      <c r="H18">
        <v>4</v>
      </c>
      <c r="I18">
        <v>10</v>
      </c>
      <c r="J18">
        <v>0</v>
      </c>
      <c r="K18">
        <v>10</v>
      </c>
      <c r="L18">
        <v>3</v>
      </c>
      <c r="M18">
        <v>0</v>
      </c>
      <c r="N18">
        <v>3</v>
      </c>
      <c r="O18">
        <v>2</v>
      </c>
      <c r="P18">
        <v>0</v>
      </c>
      <c r="Q18">
        <v>2</v>
      </c>
      <c r="R18">
        <v>0.29230769230769232</v>
      </c>
      <c r="S18">
        <v>0</v>
      </c>
      <c r="T18">
        <v>0.29230769230769232</v>
      </c>
    </row>
    <row r="19" spans="1:20" x14ac:dyDescent="0.2">
      <c r="A19" t="s">
        <v>320</v>
      </c>
      <c r="B19">
        <v>55</v>
      </c>
      <c r="C19">
        <v>0</v>
      </c>
      <c r="D19">
        <v>55</v>
      </c>
      <c r="E19">
        <v>38</v>
      </c>
      <c r="F19">
        <v>0</v>
      </c>
      <c r="G19">
        <v>0</v>
      </c>
      <c r="H19">
        <v>0</v>
      </c>
      <c r="I19">
        <v>2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3.6363636363636362E-2</v>
      </c>
      <c r="S19">
        <v>0</v>
      </c>
      <c r="T19">
        <v>3.6363636363636362E-2</v>
      </c>
    </row>
    <row r="20" spans="1:20" x14ac:dyDescent="0.2">
      <c r="A20" t="s">
        <v>321</v>
      </c>
      <c r="B20">
        <v>88</v>
      </c>
      <c r="C20">
        <v>0</v>
      </c>
      <c r="D20">
        <v>88</v>
      </c>
      <c r="E20">
        <v>28</v>
      </c>
      <c r="F20">
        <v>5</v>
      </c>
      <c r="G20">
        <v>0</v>
      </c>
      <c r="H20">
        <v>5</v>
      </c>
      <c r="I20">
        <v>3</v>
      </c>
      <c r="J20">
        <v>0</v>
      </c>
      <c r="K20">
        <v>3</v>
      </c>
      <c r="L20">
        <v>0</v>
      </c>
      <c r="M20">
        <v>0</v>
      </c>
      <c r="N20">
        <v>0</v>
      </c>
      <c r="O20">
        <v>1</v>
      </c>
      <c r="P20">
        <v>0</v>
      </c>
      <c r="Q20">
        <v>1</v>
      </c>
      <c r="R20">
        <v>0.10227272727272728</v>
      </c>
      <c r="S20">
        <v>0</v>
      </c>
      <c r="T20">
        <v>0.10227272727272728</v>
      </c>
    </row>
    <row r="21" spans="1:20" x14ac:dyDescent="0.2">
      <c r="A21" t="s">
        <v>322</v>
      </c>
      <c r="B21">
        <v>101</v>
      </c>
      <c r="C21">
        <v>0</v>
      </c>
      <c r="D21">
        <v>101</v>
      </c>
      <c r="E21">
        <v>45</v>
      </c>
      <c r="F21">
        <v>2</v>
      </c>
      <c r="G21">
        <v>0</v>
      </c>
      <c r="H21">
        <v>2</v>
      </c>
      <c r="I21">
        <v>2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3.9603960396039604E-2</v>
      </c>
      <c r="S21">
        <v>0</v>
      </c>
      <c r="T21">
        <v>3.9603960396039604E-2</v>
      </c>
    </row>
    <row r="22" spans="1:20" x14ac:dyDescent="0.2">
      <c r="A22" t="s">
        <v>323</v>
      </c>
      <c r="B22">
        <v>140</v>
      </c>
      <c r="C22">
        <v>0</v>
      </c>
      <c r="D22">
        <v>140</v>
      </c>
      <c r="E22">
        <v>70</v>
      </c>
      <c r="F22">
        <v>7</v>
      </c>
      <c r="G22">
        <v>0</v>
      </c>
      <c r="H22">
        <v>7</v>
      </c>
      <c r="I22">
        <v>4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7.857142857142857E-2</v>
      </c>
      <c r="S22">
        <v>0</v>
      </c>
      <c r="T22">
        <v>7.857142857142857E-2</v>
      </c>
    </row>
    <row r="23" spans="1:20" x14ac:dyDescent="0.2">
      <c r="A23" t="s">
        <v>324</v>
      </c>
      <c r="B23">
        <v>66</v>
      </c>
      <c r="C23">
        <v>0</v>
      </c>
      <c r="D23">
        <v>66</v>
      </c>
      <c r="E23">
        <v>35</v>
      </c>
      <c r="F23">
        <v>2</v>
      </c>
      <c r="G23">
        <v>0</v>
      </c>
      <c r="H23">
        <v>2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4.5454545454545456E-2</v>
      </c>
      <c r="S23">
        <v>0</v>
      </c>
      <c r="T23">
        <v>4.5454545454545456E-2</v>
      </c>
    </row>
    <row r="24" spans="1:20" x14ac:dyDescent="0.2">
      <c r="A24" t="s">
        <v>325</v>
      </c>
      <c r="B24">
        <v>168</v>
      </c>
      <c r="C24">
        <v>0</v>
      </c>
      <c r="D24">
        <v>168</v>
      </c>
      <c r="E24">
        <v>48</v>
      </c>
      <c r="F24">
        <v>26</v>
      </c>
      <c r="G24">
        <v>0</v>
      </c>
      <c r="H24">
        <v>26</v>
      </c>
      <c r="I24">
        <v>3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0.17261904761904762</v>
      </c>
      <c r="S24">
        <v>0</v>
      </c>
      <c r="T24">
        <v>0.17261904761904762</v>
      </c>
    </row>
    <row r="25" spans="1:20" x14ac:dyDescent="0.2">
      <c r="A25" t="s">
        <v>326</v>
      </c>
      <c r="B25">
        <v>66</v>
      </c>
      <c r="C25">
        <v>0</v>
      </c>
      <c r="D25">
        <v>66</v>
      </c>
      <c r="E25">
        <v>37</v>
      </c>
      <c r="F25">
        <v>1</v>
      </c>
      <c r="G25">
        <v>0</v>
      </c>
      <c r="H25">
        <v>1</v>
      </c>
      <c r="I25">
        <v>3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6.0606060606060608E-2</v>
      </c>
      <c r="S25">
        <v>0</v>
      </c>
      <c r="T25">
        <v>6.0606060606060608E-2</v>
      </c>
    </row>
    <row r="26" spans="1:20" x14ac:dyDescent="0.2">
      <c r="A26" t="s">
        <v>327</v>
      </c>
      <c r="B26">
        <v>180</v>
      </c>
      <c r="C26">
        <v>0</v>
      </c>
      <c r="D26">
        <v>180</v>
      </c>
      <c r="E26">
        <v>83</v>
      </c>
      <c r="F26">
        <v>8</v>
      </c>
      <c r="G26">
        <v>0</v>
      </c>
      <c r="H26">
        <v>8</v>
      </c>
      <c r="I26">
        <v>10</v>
      </c>
      <c r="J26">
        <v>0</v>
      </c>
      <c r="K26">
        <v>10</v>
      </c>
      <c r="L26">
        <v>0</v>
      </c>
      <c r="M26">
        <v>0</v>
      </c>
      <c r="N26">
        <v>0</v>
      </c>
      <c r="O26">
        <v>2</v>
      </c>
      <c r="P26">
        <v>0</v>
      </c>
      <c r="Q26">
        <v>2</v>
      </c>
      <c r="R26">
        <v>0.1111111111111111</v>
      </c>
      <c r="S26">
        <v>0</v>
      </c>
      <c r="T26">
        <v>0.1111111111111111</v>
      </c>
    </row>
    <row r="27" spans="1:20" x14ac:dyDescent="0.2">
      <c r="A27" t="s">
        <v>328</v>
      </c>
      <c r="B27">
        <v>178</v>
      </c>
      <c r="C27">
        <v>0</v>
      </c>
      <c r="D27">
        <v>178</v>
      </c>
      <c r="E27">
        <v>70</v>
      </c>
      <c r="F27">
        <v>11</v>
      </c>
      <c r="G27">
        <v>0</v>
      </c>
      <c r="H27">
        <v>11</v>
      </c>
      <c r="I27">
        <v>3</v>
      </c>
      <c r="J27">
        <v>0</v>
      </c>
      <c r="K27">
        <v>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7.8651685393258425E-2</v>
      </c>
      <c r="S27">
        <v>0</v>
      </c>
      <c r="T27">
        <v>7.8651685393258425E-2</v>
      </c>
    </row>
    <row r="28" spans="1:20" x14ac:dyDescent="0.2">
      <c r="A28" t="s">
        <v>329</v>
      </c>
      <c r="B28">
        <v>95</v>
      </c>
      <c r="C28">
        <v>0</v>
      </c>
      <c r="D28">
        <v>95</v>
      </c>
      <c r="E28">
        <v>41</v>
      </c>
      <c r="F28">
        <v>2</v>
      </c>
      <c r="G28">
        <v>0</v>
      </c>
      <c r="H28">
        <v>2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3.1578947368421054E-2</v>
      </c>
      <c r="S28">
        <v>0</v>
      </c>
      <c r="T28">
        <v>3.1578947368421054E-2</v>
      </c>
    </row>
    <row r="29" spans="1:20" x14ac:dyDescent="0.2">
      <c r="A29" t="s">
        <v>330</v>
      </c>
      <c r="B29">
        <v>57</v>
      </c>
      <c r="C29">
        <v>0</v>
      </c>
      <c r="D29">
        <v>57</v>
      </c>
      <c r="E29">
        <v>37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 t="s">
        <v>331</v>
      </c>
      <c r="B30">
        <v>35</v>
      </c>
      <c r="C30">
        <v>0</v>
      </c>
      <c r="D30">
        <v>35</v>
      </c>
      <c r="E30">
        <v>15</v>
      </c>
      <c r="F30">
        <v>0</v>
      </c>
      <c r="G30">
        <v>0</v>
      </c>
      <c r="H30">
        <v>0</v>
      </c>
      <c r="I30">
        <v>2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5.7142857142857141E-2</v>
      </c>
      <c r="S30">
        <v>0</v>
      </c>
      <c r="T30">
        <v>5.7142857142857141E-2</v>
      </c>
    </row>
    <row r="31" spans="1:20" x14ac:dyDescent="0.2">
      <c r="A31" t="s">
        <v>332</v>
      </c>
      <c r="B31">
        <v>89</v>
      </c>
      <c r="C31">
        <v>0</v>
      </c>
      <c r="D31">
        <v>89</v>
      </c>
      <c r="E31">
        <v>28</v>
      </c>
      <c r="F31">
        <v>5</v>
      </c>
      <c r="G31">
        <v>0</v>
      </c>
      <c r="H31">
        <v>5</v>
      </c>
      <c r="I31">
        <v>2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7.8651685393258425E-2</v>
      </c>
      <c r="S31">
        <v>0</v>
      </c>
      <c r="T31">
        <v>7.8651685393258425E-2</v>
      </c>
    </row>
    <row r="32" spans="1:20" x14ac:dyDescent="0.2">
      <c r="A32" t="s">
        <v>333</v>
      </c>
      <c r="B32">
        <v>73</v>
      </c>
      <c r="C32">
        <v>0</v>
      </c>
      <c r="D32">
        <v>73</v>
      </c>
      <c r="E32">
        <v>20</v>
      </c>
      <c r="F32">
        <v>2</v>
      </c>
      <c r="G32">
        <v>0</v>
      </c>
      <c r="H32">
        <v>2</v>
      </c>
      <c r="I32">
        <v>2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5.4794520547945202E-2</v>
      </c>
      <c r="S32">
        <v>0</v>
      </c>
      <c r="T32">
        <v>5.4794520547945202E-2</v>
      </c>
    </row>
    <row r="33" spans="1:20" x14ac:dyDescent="0.2">
      <c r="A33" t="s">
        <v>334</v>
      </c>
      <c r="B33">
        <v>265</v>
      </c>
      <c r="C33">
        <v>0</v>
      </c>
      <c r="D33">
        <v>265</v>
      </c>
      <c r="E33">
        <v>157</v>
      </c>
      <c r="F33">
        <v>12</v>
      </c>
      <c r="G33">
        <v>0</v>
      </c>
      <c r="H33">
        <v>12</v>
      </c>
      <c r="I33">
        <v>12</v>
      </c>
      <c r="J33">
        <v>0</v>
      </c>
      <c r="K33">
        <v>12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9.056603773584905E-2</v>
      </c>
      <c r="S33">
        <v>0</v>
      </c>
      <c r="T33">
        <v>9.056603773584905E-2</v>
      </c>
    </row>
    <row r="34" spans="1:20" x14ac:dyDescent="0.2">
      <c r="A34" t="s">
        <v>335</v>
      </c>
      <c r="B34">
        <v>62</v>
      </c>
      <c r="C34">
        <v>0</v>
      </c>
      <c r="D34">
        <v>62</v>
      </c>
      <c r="E34">
        <v>34</v>
      </c>
      <c r="F34">
        <v>3</v>
      </c>
      <c r="G34">
        <v>0</v>
      </c>
      <c r="H34">
        <v>3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6.4516129032258063E-2</v>
      </c>
      <c r="S34">
        <v>0</v>
      </c>
      <c r="T34">
        <v>6.4516129032258063E-2</v>
      </c>
    </row>
    <row r="35" spans="1:20" x14ac:dyDescent="0.2">
      <c r="A35" t="s">
        <v>336</v>
      </c>
      <c r="B35">
        <v>120</v>
      </c>
      <c r="C35">
        <v>0</v>
      </c>
      <c r="D35">
        <v>120</v>
      </c>
      <c r="E35">
        <v>43</v>
      </c>
      <c r="F35">
        <v>5</v>
      </c>
      <c r="G35">
        <v>0</v>
      </c>
      <c r="H35">
        <v>5</v>
      </c>
      <c r="I35">
        <v>6</v>
      </c>
      <c r="J35">
        <v>0</v>
      </c>
      <c r="K35">
        <v>6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0.1</v>
      </c>
      <c r="S35">
        <v>0</v>
      </c>
      <c r="T35">
        <v>0.1</v>
      </c>
    </row>
    <row r="36" spans="1:20" x14ac:dyDescent="0.2">
      <c r="A36" t="s">
        <v>337</v>
      </c>
      <c r="B36">
        <v>66</v>
      </c>
      <c r="C36">
        <v>0</v>
      </c>
      <c r="D36">
        <v>66</v>
      </c>
      <c r="E36">
        <v>30</v>
      </c>
      <c r="F36">
        <v>3</v>
      </c>
      <c r="G36">
        <v>0</v>
      </c>
      <c r="H36">
        <v>3</v>
      </c>
      <c r="I36">
        <v>3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9.0909090909090912E-2</v>
      </c>
      <c r="S36">
        <v>0</v>
      </c>
      <c r="T36">
        <v>9.0909090909090912E-2</v>
      </c>
    </row>
    <row r="37" spans="1:20" x14ac:dyDescent="0.2">
      <c r="A37" t="s">
        <v>338</v>
      </c>
      <c r="B37">
        <v>45</v>
      </c>
      <c r="C37">
        <v>0</v>
      </c>
      <c r="D37">
        <v>45</v>
      </c>
      <c r="E37">
        <v>19</v>
      </c>
      <c r="F37">
        <v>2</v>
      </c>
      <c r="G37">
        <v>0</v>
      </c>
      <c r="H37">
        <v>2</v>
      </c>
      <c r="I37">
        <v>2</v>
      </c>
      <c r="J37">
        <v>0</v>
      </c>
      <c r="K37">
        <v>2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0.1111111111111111</v>
      </c>
      <c r="S37">
        <v>0</v>
      </c>
      <c r="T37">
        <v>0.1111111111111111</v>
      </c>
    </row>
    <row r="38" spans="1:20" x14ac:dyDescent="0.2">
      <c r="A38" t="s">
        <v>339</v>
      </c>
      <c r="B38">
        <v>98</v>
      </c>
      <c r="C38">
        <v>0</v>
      </c>
      <c r="D38">
        <v>98</v>
      </c>
      <c r="E38">
        <v>30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1.020408163265306E-2</v>
      </c>
      <c r="S38">
        <v>0</v>
      </c>
      <c r="T38">
        <v>1.020408163265306E-2</v>
      </c>
    </row>
    <row r="39" spans="1:20" x14ac:dyDescent="0.2">
      <c r="A39" t="s">
        <v>340</v>
      </c>
      <c r="B39">
        <v>89</v>
      </c>
      <c r="C39">
        <v>0</v>
      </c>
      <c r="D39">
        <v>89</v>
      </c>
      <c r="E39">
        <v>18</v>
      </c>
      <c r="F39">
        <v>1</v>
      </c>
      <c r="G39">
        <v>0</v>
      </c>
      <c r="H39">
        <v>1</v>
      </c>
      <c r="I39">
        <v>3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4.49438202247191E-2</v>
      </c>
      <c r="S39">
        <v>0</v>
      </c>
      <c r="T39">
        <v>4.49438202247191E-2</v>
      </c>
    </row>
    <row r="40" spans="1:20" x14ac:dyDescent="0.2">
      <c r="A40" t="s">
        <v>341</v>
      </c>
      <c r="B40">
        <v>192</v>
      </c>
      <c r="C40">
        <v>0</v>
      </c>
      <c r="D40">
        <v>192</v>
      </c>
      <c r="E40">
        <v>134</v>
      </c>
      <c r="F40">
        <v>6</v>
      </c>
      <c r="G40">
        <v>0</v>
      </c>
      <c r="H40">
        <v>6</v>
      </c>
      <c r="I40">
        <v>5</v>
      </c>
      <c r="J40">
        <v>0</v>
      </c>
      <c r="K40">
        <v>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5.7291666666666664E-2</v>
      </c>
      <c r="S40">
        <v>0</v>
      </c>
      <c r="T40">
        <v>5.7291666666666664E-2</v>
      </c>
    </row>
    <row r="41" spans="1:20" x14ac:dyDescent="0.2">
      <c r="A41" t="s">
        <v>342</v>
      </c>
      <c r="B41">
        <v>180</v>
      </c>
      <c r="C41">
        <v>0</v>
      </c>
      <c r="D41">
        <v>180</v>
      </c>
      <c r="E41">
        <v>49</v>
      </c>
      <c r="F41">
        <v>7</v>
      </c>
      <c r="G41">
        <v>0</v>
      </c>
      <c r="H41">
        <v>7</v>
      </c>
      <c r="I41">
        <v>5</v>
      </c>
      <c r="J41">
        <v>0</v>
      </c>
      <c r="K41">
        <v>5</v>
      </c>
      <c r="L41">
        <v>-1</v>
      </c>
      <c r="M41">
        <v>0</v>
      </c>
      <c r="N41">
        <v>-1</v>
      </c>
      <c r="O41">
        <v>0</v>
      </c>
      <c r="P41">
        <v>0</v>
      </c>
      <c r="Q41">
        <v>0</v>
      </c>
      <c r="R41">
        <v>6.1111111111111109E-2</v>
      </c>
      <c r="S41">
        <v>0</v>
      </c>
      <c r="T41">
        <v>6.1111111111111109E-2</v>
      </c>
    </row>
    <row r="42" spans="1:20" x14ac:dyDescent="0.2">
      <c r="A42" t="s">
        <v>343</v>
      </c>
      <c r="B42">
        <v>80</v>
      </c>
      <c r="C42">
        <v>0</v>
      </c>
      <c r="D42">
        <v>80</v>
      </c>
      <c r="E42">
        <v>35</v>
      </c>
      <c r="F42">
        <v>9</v>
      </c>
      <c r="G42">
        <v>0</v>
      </c>
      <c r="H42">
        <v>9</v>
      </c>
      <c r="I42">
        <v>2</v>
      </c>
      <c r="J42">
        <v>0</v>
      </c>
      <c r="K42">
        <v>2</v>
      </c>
      <c r="L42">
        <v>1</v>
      </c>
      <c r="M42">
        <v>0</v>
      </c>
      <c r="N42">
        <v>1</v>
      </c>
      <c r="O42">
        <v>0</v>
      </c>
      <c r="P42">
        <v>0</v>
      </c>
      <c r="Q42">
        <v>0</v>
      </c>
      <c r="R42">
        <v>0.15</v>
      </c>
      <c r="S42">
        <v>0</v>
      </c>
      <c r="T42">
        <v>0.15</v>
      </c>
    </row>
    <row r="43" spans="1:20" x14ac:dyDescent="0.2">
      <c r="A43" t="s">
        <v>344</v>
      </c>
      <c r="B43">
        <v>296</v>
      </c>
      <c r="C43">
        <v>0</v>
      </c>
      <c r="D43">
        <v>296</v>
      </c>
      <c r="E43">
        <v>184</v>
      </c>
      <c r="F43">
        <v>11</v>
      </c>
      <c r="G43">
        <v>0</v>
      </c>
      <c r="H43">
        <v>11</v>
      </c>
      <c r="I43">
        <v>13</v>
      </c>
      <c r="J43">
        <v>0</v>
      </c>
      <c r="K43">
        <v>13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8.1081081081081086E-2</v>
      </c>
      <c r="S43">
        <v>0</v>
      </c>
      <c r="T43">
        <v>8.1081081081081086E-2</v>
      </c>
    </row>
    <row r="44" spans="1:20" x14ac:dyDescent="0.2">
      <c r="A44" t="s">
        <v>345</v>
      </c>
      <c r="B44">
        <v>73</v>
      </c>
      <c r="C44">
        <v>0</v>
      </c>
      <c r="D44">
        <v>73</v>
      </c>
      <c r="E44">
        <v>44</v>
      </c>
      <c r="F44">
        <v>3</v>
      </c>
      <c r="G44">
        <v>0</v>
      </c>
      <c r="H44">
        <v>3</v>
      </c>
      <c r="I44">
        <v>4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9.5890410958904104E-2</v>
      </c>
      <c r="S44">
        <v>0</v>
      </c>
      <c r="T44">
        <v>9.5890410958904104E-2</v>
      </c>
    </row>
    <row r="45" spans="1:20" x14ac:dyDescent="0.2">
      <c r="A45" t="s">
        <v>346</v>
      </c>
      <c r="B45">
        <v>173</v>
      </c>
      <c r="C45">
        <v>0</v>
      </c>
      <c r="D45">
        <v>173</v>
      </c>
      <c r="E45">
        <v>68</v>
      </c>
      <c r="F45">
        <v>1</v>
      </c>
      <c r="G45">
        <v>0</v>
      </c>
      <c r="H45">
        <v>1</v>
      </c>
      <c r="I45">
        <v>7</v>
      </c>
      <c r="J45">
        <v>0</v>
      </c>
      <c r="K45">
        <v>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4.6242774566473986E-2</v>
      </c>
      <c r="S45">
        <v>0</v>
      </c>
      <c r="T45">
        <v>4.6242774566473986E-2</v>
      </c>
    </row>
    <row r="46" spans="1:20" x14ac:dyDescent="0.2">
      <c r="A46" t="s">
        <v>347</v>
      </c>
      <c r="B46">
        <v>243</v>
      </c>
      <c r="C46">
        <v>0</v>
      </c>
      <c r="D46">
        <v>243</v>
      </c>
      <c r="E46">
        <v>108</v>
      </c>
      <c r="F46">
        <v>8</v>
      </c>
      <c r="G46">
        <v>0</v>
      </c>
      <c r="H46">
        <v>8</v>
      </c>
      <c r="I46">
        <v>4</v>
      </c>
      <c r="J46">
        <v>0</v>
      </c>
      <c r="K46">
        <v>4</v>
      </c>
      <c r="L46">
        <v>0</v>
      </c>
      <c r="M46">
        <v>0</v>
      </c>
      <c r="N46">
        <v>0</v>
      </c>
      <c r="O46">
        <v>1</v>
      </c>
      <c r="P46">
        <v>0</v>
      </c>
      <c r="Q46">
        <v>1</v>
      </c>
      <c r="R46">
        <v>5.3497942386831275E-2</v>
      </c>
      <c r="S46">
        <v>0</v>
      </c>
      <c r="T46">
        <v>5.3497942386831275E-2</v>
      </c>
    </row>
    <row r="47" spans="1:20" x14ac:dyDescent="0.2">
      <c r="A47" t="s">
        <v>348</v>
      </c>
      <c r="B47">
        <v>216</v>
      </c>
      <c r="C47">
        <v>0</v>
      </c>
      <c r="D47">
        <v>216</v>
      </c>
      <c r="E47">
        <v>89</v>
      </c>
      <c r="F47">
        <v>50</v>
      </c>
      <c r="G47">
        <v>0</v>
      </c>
      <c r="H47">
        <v>50</v>
      </c>
      <c r="I47">
        <v>6</v>
      </c>
      <c r="J47">
        <v>0</v>
      </c>
      <c r="K47">
        <v>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0.25925925925925924</v>
      </c>
      <c r="S47">
        <v>0</v>
      </c>
      <c r="T47">
        <v>0.25925925925925924</v>
      </c>
    </row>
    <row r="48" spans="1:20" x14ac:dyDescent="0.2">
      <c r="A48" t="s">
        <v>349</v>
      </c>
      <c r="B48">
        <v>333</v>
      </c>
      <c r="C48">
        <v>0</v>
      </c>
      <c r="D48">
        <v>333</v>
      </c>
      <c r="E48">
        <v>145</v>
      </c>
      <c r="F48">
        <v>22</v>
      </c>
      <c r="G48">
        <v>0</v>
      </c>
      <c r="H48">
        <v>22</v>
      </c>
      <c r="I48">
        <v>14</v>
      </c>
      <c r="J48">
        <v>0</v>
      </c>
      <c r="K48">
        <v>14</v>
      </c>
      <c r="L48">
        <v>0</v>
      </c>
      <c r="M48">
        <v>0</v>
      </c>
      <c r="N48">
        <v>0</v>
      </c>
      <c r="O48">
        <v>1</v>
      </c>
      <c r="P48">
        <v>0</v>
      </c>
      <c r="Q48">
        <v>1</v>
      </c>
      <c r="R48">
        <v>0.1111111111111111</v>
      </c>
      <c r="S48">
        <v>0</v>
      </c>
      <c r="T48">
        <v>0.1111111111111111</v>
      </c>
    </row>
    <row r="49" spans="1:20" x14ac:dyDescent="0.2">
      <c r="A49" t="s">
        <v>350</v>
      </c>
      <c r="B49">
        <v>412</v>
      </c>
      <c r="C49">
        <v>0</v>
      </c>
      <c r="D49">
        <v>412</v>
      </c>
      <c r="E49">
        <v>181</v>
      </c>
      <c r="F49">
        <v>41</v>
      </c>
      <c r="G49">
        <v>0</v>
      </c>
      <c r="H49">
        <v>41</v>
      </c>
      <c r="I49">
        <v>19</v>
      </c>
      <c r="J49">
        <v>0</v>
      </c>
      <c r="K49">
        <v>19</v>
      </c>
      <c r="L49">
        <v>1</v>
      </c>
      <c r="M49">
        <v>0</v>
      </c>
      <c r="N49">
        <v>1</v>
      </c>
      <c r="O49">
        <v>1</v>
      </c>
      <c r="P49">
        <v>0</v>
      </c>
      <c r="Q49">
        <v>1</v>
      </c>
      <c r="R49">
        <v>0.15048543689320387</v>
      </c>
      <c r="S49">
        <v>0</v>
      </c>
      <c r="T49">
        <v>0.15048543689320387</v>
      </c>
    </row>
    <row r="50" spans="1:20" x14ac:dyDescent="0.2">
      <c r="A50" t="s">
        <v>351</v>
      </c>
      <c r="B50">
        <v>172</v>
      </c>
      <c r="C50">
        <v>0</v>
      </c>
      <c r="D50">
        <v>172</v>
      </c>
      <c r="E50">
        <v>101</v>
      </c>
      <c r="F50">
        <v>23</v>
      </c>
      <c r="G50">
        <v>0</v>
      </c>
      <c r="H50">
        <v>23</v>
      </c>
      <c r="I50">
        <v>10</v>
      </c>
      <c r="J50">
        <v>0</v>
      </c>
      <c r="K50">
        <v>10</v>
      </c>
      <c r="L50">
        <v>1</v>
      </c>
      <c r="M50">
        <v>0</v>
      </c>
      <c r="N50">
        <v>1</v>
      </c>
      <c r="O50">
        <v>0</v>
      </c>
      <c r="P50">
        <v>0</v>
      </c>
      <c r="Q50">
        <v>0</v>
      </c>
      <c r="R50">
        <v>0.19767441860465115</v>
      </c>
      <c r="S50">
        <v>0</v>
      </c>
      <c r="T50">
        <v>0.19767441860465115</v>
      </c>
    </row>
    <row r="51" spans="1:20" x14ac:dyDescent="0.2">
      <c r="A51" t="s">
        <v>352</v>
      </c>
      <c r="B51">
        <v>94</v>
      </c>
      <c r="C51">
        <v>0</v>
      </c>
      <c r="D51">
        <v>94</v>
      </c>
      <c r="E51">
        <v>40</v>
      </c>
      <c r="F51">
        <v>9</v>
      </c>
      <c r="G51">
        <v>0</v>
      </c>
      <c r="H51">
        <v>9</v>
      </c>
      <c r="I51">
        <v>6</v>
      </c>
      <c r="J51">
        <v>0</v>
      </c>
      <c r="K51">
        <v>6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0.1702127659574468</v>
      </c>
      <c r="S51">
        <v>0</v>
      </c>
      <c r="T51">
        <v>0.1702127659574468</v>
      </c>
    </row>
    <row r="52" spans="1:20" x14ac:dyDescent="0.2">
      <c r="A52" t="s">
        <v>353</v>
      </c>
      <c r="B52">
        <v>121</v>
      </c>
      <c r="C52">
        <v>0</v>
      </c>
      <c r="D52">
        <v>121</v>
      </c>
      <c r="E52">
        <v>56</v>
      </c>
      <c r="F52">
        <v>14</v>
      </c>
      <c r="G52">
        <v>0</v>
      </c>
      <c r="H52">
        <v>14</v>
      </c>
      <c r="I52">
        <v>4</v>
      </c>
      <c r="J52">
        <v>0</v>
      </c>
      <c r="K52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0.1487603305785124</v>
      </c>
      <c r="S52">
        <v>0</v>
      </c>
      <c r="T52">
        <v>0.1487603305785124</v>
      </c>
    </row>
    <row r="53" spans="1:20" x14ac:dyDescent="0.2">
      <c r="A53" t="s">
        <v>354</v>
      </c>
      <c r="B53">
        <v>127</v>
      </c>
      <c r="C53">
        <v>0</v>
      </c>
      <c r="D53">
        <v>127</v>
      </c>
      <c r="E53">
        <v>72</v>
      </c>
      <c r="F53">
        <v>13</v>
      </c>
      <c r="G53">
        <v>0</v>
      </c>
      <c r="H53">
        <v>13</v>
      </c>
      <c r="I53">
        <v>11</v>
      </c>
      <c r="J53">
        <v>0</v>
      </c>
      <c r="K53">
        <v>11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0.1889763779527559</v>
      </c>
      <c r="S53">
        <v>0</v>
      </c>
      <c r="T53">
        <v>0.1889763779527559</v>
      </c>
    </row>
    <row r="54" spans="1:20" x14ac:dyDescent="0.2">
      <c r="A54" t="s">
        <v>355</v>
      </c>
      <c r="B54">
        <v>289</v>
      </c>
      <c r="C54">
        <v>0</v>
      </c>
      <c r="D54">
        <v>289</v>
      </c>
      <c r="E54">
        <v>154</v>
      </c>
      <c r="F54">
        <v>18</v>
      </c>
      <c r="G54">
        <v>0</v>
      </c>
      <c r="H54">
        <v>18</v>
      </c>
      <c r="I54">
        <v>22</v>
      </c>
      <c r="J54">
        <v>0</v>
      </c>
      <c r="K54">
        <v>22</v>
      </c>
      <c r="L54">
        <v>5</v>
      </c>
      <c r="M54">
        <v>0</v>
      </c>
      <c r="N54">
        <v>5</v>
      </c>
      <c r="O54">
        <v>0</v>
      </c>
      <c r="P54">
        <v>0</v>
      </c>
      <c r="Q54">
        <v>0</v>
      </c>
      <c r="R54">
        <v>0.15570934256055363</v>
      </c>
      <c r="S54">
        <v>0</v>
      </c>
      <c r="T54">
        <v>0.15570934256055363</v>
      </c>
    </row>
    <row r="55" spans="1:20" x14ac:dyDescent="0.2">
      <c r="A55" t="s">
        <v>356</v>
      </c>
      <c r="B55">
        <v>393</v>
      </c>
      <c r="C55">
        <v>0</v>
      </c>
      <c r="D55">
        <v>393</v>
      </c>
      <c r="E55">
        <v>127</v>
      </c>
      <c r="F55">
        <v>11</v>
      </c>
      <c r="G55">
        <v>0</v>
      </c>
      <c r="H55">
        <v>11</v>
      </c>
      <c r="I55">
        <v>15</v>
      </c>
      <c r="J55">
        <v>0</v>
      </c>
      <c r="K55">
        <v>15</v>
      </c>
      <c r="L55">
        <v>5</v>
      </c>
      <c r="M55">
        <v>0</v>
      </c>
      <c r="N55">
        <v>5</v>
      </c>
      <c r="O55">
        <v>0</v>
      </c>
      <c r="P55">
        <v>0</v>
      </c>
      <c r="Q55">
        <v>0</v>
      </c>
      <c r="R55">
        <v>7.8880407124681931E-2</v>
      </c>
      <c r="S55">
        <v>0</v>
      </c>
      <c r="T55">
        <v>7.8880407124681931E-2</v>
      </c>
    </row>
    <row r="56" spans="1:20" x14ac:dyDescent="0.2">
      <c r="A56" t="s">
        <v>357</v>
      </c>
      <c r="B56">
        <v>547</v>
      </c>
      <c r="C56">
        <v>0</v>
      </c>
      <c r="D56">
        <v>547</v>
      </c>
      <c r="E56">
        <v>169</v>
      </c>
      <c r="F56">
        <v>24</v>
      </c>
      <c r="G56">
        <v>0</v>
      </c>
      <c r="H56">
        <v>24</v>
      </c>
      <c r="I56">
        <v>26</v>
      </c>
      <c r="J56">
        <v>0</v>
      </c>
      <c r="K56">
        <v>26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9.3235831809872036E-2</v>
      </c>
      <c r="S56">
        <v>0</v>
      </c>
      <c r="T56">
        <v>9.3235831809872036E-2</v>
      </c>
    </row>
    <row r="57" spans="1:20" x14ac:dyDescent="0.2">
      <c r="A57" t="s">
        <v>358</v>
      </c>
      <c r="B57">
        <v>180</v>
      </c>
      <c r="C57">
        <v>0</v>
      </c>
      <c r="D57">
        <v>180</v>
      </c>
      <c r="E57">
        <v>93</v>
      </c>
      <c r="F57">
        <v>12</v>
      </c>
      <c r="G57">
        <v>0</v>
      </c>
      <c r="H57">
        <v>12</v>
      </c>
      <c r="I57">
        <v>8</v>
      </c>
      <c r="J57">
        <v>0</v>
      </c>
      <c r="K57">
        <v>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0.1111111111111111</v>
      </c>
      <c r="S57">
        <v>0</v>
      </c>
      <c r="T57">
        <v>0.1111111111111111</v>
      </c>
    </row>
    <row r="58" spans="1:20" x14ac:dyDescent="0.2">
      <c r="A58" t="s">
        <v>359</v>
      </c>
      <c r="B58">
        <v>158</v>
      </c>
      <c r="C58">
        <v>0</v>
      </c>
      <c r="D58">
        <v>158</v>
      </c>
      <c r="E58">
        <v>71</v>
      </c>
      <c r="F58">
        <v>8</v>
      </c>
      <c r="G58">
        <v>0</v>
      </c>
      <c r="H58">
        <v>8</v>
      </c>
      <c r="I58">
        <v>8</v>
      </c>
      <c r="J58">
        <v>0</v>
      </c>
      <c r="K58">
        <v>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0.10126582278481013</v>
      </c>
      <c r="S58">
        <v>0</v>
      </c>
      <c r="T58">
        <v>0.10126582278481013</v>
      </c>
    </row>
    <row r="59" spans="1:20" x14ac:dyDescent="0.2">
      <c r="A59" t="s">
        <v>360</v>
      </c>
      <c r="B59">
        <v>132</v>
      </c>
      <c r="C59">
        <v>0</v>
      </c>
      <c r="D59">
        <v>132</v>
      </c>
      <c r="E59">
        <v>62</v>
      </c>
      <c r="F59">
        <v>4</v>
      </c>
      <c r="G59">
        <v>0</v>
      </c>
      <c r="H59">
        <v>4</v>
      </c>
      <c r="I59">
        <v>2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4.5454545454545456E-2</v>
      </c>
      <c r="S59">
        <v>0</v>
      </c>
      <c r="T59">
        <v>4.5454545454545456E-2</v>
      </c>
    </row>
    <row r="60" spans="1:20" x14ac:dyDescent="0.2">
      <c r="A60" t="s">
        <v>361</v>
      </c>
      <c r="B60">
        <v>143</v>
      </c>
      <c r="C60">
        <v>0</v>
      </c>
      <c r="D60">
        <v>143</v>
      </c>
      <c r="E60">
        <v>62</v>
      </c>
      <c r="F60">
        <v>4</v>
      </c>
      <c r="G60">
        <v>0</v>
      </c>
      <c r="H60">
        <v>4</v>
      </c>
      <c r="I60">
        <v>5</v>
      </c>
      <c r="J60">
        <v>0</v>
      </c>
      <c r="K60">
        <v>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6.2937062937062943E-2</v>
      </c>
      <c r="S60">
        <v>0</v>
      </c>
      <c r="T60">
        <v>6.2937062937062943E-2</v>
      </c>
    </row>
    <row r="61" spans="1:20" x14ac:dyDescent="0.2">
      <c r="A61" t="s">
        <v>362</v>
      </c>
      <c r="B61">
        <v>204</v>
      </c>
      <c r="C61">
        <v>0</v>
      </c>
      <c r="D61">
        <v>204</v>
      </c>
      <c r="E61">
        <v>110</v>
      </c>
      <c r="F61">
        <v>8</v>
      </c>
      <c r="G61">
        <v>0</v>
      </c>
      <c r="H61">
        <v>8</v>
      </c>
      <c r="I61">
        <v>18</v>
      </c>
      <c r="J61">
        <v>0</v>
      </c>
      <c r="K61">
        <v>18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0.12745098039215685</v>
      </c>
      <c r="S61">
        <v>0</v>
      </c>
      <c r="T61">
        <v>0.12745098039215685</v>
      </c>
    </row>
    <row r="62" spans="1:20" x14ac:dyDescent="0.2">
      <c r="A62" t="s">
        <v>363</v>
      </c>
      <c r="B62">
        <v>272</v>
      </c>
      <c r="C62">
        <v>0</v>
      </c>
      <c r="D62">
        <v>272</v>
      </c>
      <c r="E62">
        <v>109</v>
      </c>
      <c r="F62">
        <v>15</v>
      </c>
      <c r="G62">
        <v>0</v>
      </c>
      <c r="H62">
        <v>15</v>
      </c>
      <c r="I62">
        <v>12</v>
      </c>
      <c r="J62">
        <v>0</v>
      </c>
      <c r="K62">
        <v>12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9.9264705882352935E-2</v>
      </c>
      <c r="S62">
        <v>0</v>
      </c>
      <c r="T62">
        <v>9.9264705882352935E-2</v>
      </c>
    </row>
    <row r="63" spans="1:20" x14ac:dyDescent="0.2">
      <c r="A63" t="s">
        <v>364</v>
      </c>
      <c r="B63">
        <v>285</v>
      </c>
      <c r="C63">
        <v>0</v>
      </c>
      <c r="D63">
        <v>285</v>
      </c>
      <c r="E63">
        <v>120</v>
      </c>
      <c r="F63">
        <v>12</v>
      </c>
      <c r="G63">
        <v>0</v>
      </c>
      <c r="H63">
        <v>12</v>
      </c>
      <c r="I63">
        <v>12</v>
      </c>
      <c r="J63">
        <v>0</v>
      </c>
      <c r="K63">
        <v>12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8.4210526315789472E-2</v>
      </c>
      <c r="S63">
        <v>0</v>
      </c>
      <c r="T63">
        <v>8.4210526315789472E-2</v>
      </c>
    </row>
    <row r="64" spans="1:20" x14ac:dyDescent="0.2">
      <c r="A64" t="s">
        <v>365</v>
      </c>
      <c r="B64">
        <v>194</v>
      </c>
      <c r="C64">
        <v>0</v>
      </c>
      <c r="D64">
        <v>194</v>
      </c>
      <c r="E64">
        <v>76</v>
      </c>
      <c r="F64">
        <v>3</v>
      </c>
      <c r="G64">
        <v>0</v>
      </c>
      <c r="H64">
        <v>3</v>
      </c>
      <c r="I64">
        <v>10</v>
      </c>
      <c r="J64">
        <v>0</v>
      </c>
      <c r="K64">
        <v>10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6.7010309278350513E-2</v>
      </c>
      <c r="S64">
        <v>0</v>
      </c>
      <c r="T64">
        <v>6.7010309278350513E-2</v>
      </c>
    </row>
    <row r="65" spans="1:20" x14ac:dyDescent="0.2">
      <c r="A65" t="s">
        <v>366</v>
      </c>
      <c r="B65">
        <v>72</v>
      </c>
      <c r="C65">
        <v>0</v>
      </c>
      <c r="D65">
        <v>72</v>
      </c>
      <c r="E65">
        <v>30</v>
      </c>
      <c r="F65">
        <v>0</v>
      </c>
      <c r="G65">
        <v>0</v>
      </c>
      <c r="H65">
        <v>0</v>
      </c>
      <c r="I65">
        <v>2</v>
      </c>
      <c r="J65">
        <v>0</v>
      </c>
      <c r="K65">
        <v>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2.7777777777777776E-2</v>
      </c>
      <c r="S65">
        <v>0</v>
      </c>
      <c r="T65">
        <v>2.7777777777777776E-2</v>
      </c>
    </row>
    <row r="66" spans="1:20" x14ac:dyDescent="0.2">
      <c r="A66" t="s">
        <v>367</v>
      </c>
      <c r="B66">
        <v>77</v>
      </c>
      <c r="C66">
        <v>0</v>
      </c>
      <c r="D66">
        <v>77</v>
      </c>
      <c r="E66">
        <v>37</v>
      </c>
      <c r="F66">
        <v>4</v>
      </c>
      <c r="G66">
        <v>0</v>
      </c>
      <c r="H66">
        <v>4</v>
      </c>
      <c r="I66">
        <v>4</v>
      </c>
      <c r="J66">
        <v>0</v>
      </c>
      <c r="K66">
        <v>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0.1038961038961039</v>
      </c>
      <c r="S66">
        <v>0</v>
      </c>
      <c r="T66">
        <v>0.1038961038961039</v>
      </c>
    </row>
    <row r="67" spans="1:20" x14ac:dyDescent="0.2">
      <c r="A67" t="s">
        <v>368</v>
      </c>
      <c r="B67">
        <v>372</v>
      </c>
      <c r="C67">
        <v>0</v>
      </c>
      <c r="D67">
        <v>372</v>
      </c>
      <c r="E67">
        <v>146</v>
      </c>
      <c r="F67">
        <v>31</v>
      </c>
      <c r="G67">
        <v>0</v>
      </c>
      <c r="H67">
        <v>31</v>
      </c>
      <c r="I67">
        <v>23</v>
      </c>
      <c r="J67">
        <v>0</v>
      </c>
      <c r="K67">
        <v>23</v>
      </c>
      <c r="L67">
        <v>2</v>
      </c>
      <c r="M67">
        <v>0</v>
      </c>
      <c r="N67">
        <v>2</v>
      </c>
      <c r="O67">
        <v>1</v>
      </c>
      <c r="P67">
        <v>0</v>
      </c>
      <c r="Q67">
        <v>1</v>
      </c>
      <c r="R67">
        <v>0.15322580645161291</v>
      </c>
      <c r="S67">
        <v>0</v>
      </c>
      <c r="T67">
        <v>0.15322580645161291</v>
      </c>
    </row>
    <row r="68" spans="1:20" x14ac:dyDescent="0.2">
      <c r="A68" t="s">
        <v>369</v>
      </c>
      <c r="B68">
        <v>471</v>
      </c>
      <c r="C68">
        <v>0</v>
      </c>
      <c r="D68">
        <v>471</v>
      </c>
      <c r="E68">
        <v>263</v>
      </c>
      <c r="F68">
        <v>43</v>
      </c>
      <c r="G68">
        <v>0</v>
      </c>
      <c r="H68">
        <v>43</v>
      </c>
      <c r="I68">
        <v>28</v>
      </c>
      <c r="J68">
        <v>0</v>
      </c>
      <c r="K68">
        <v>28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0.15286624203821655</v>
      </c>
      <c r="S68">
        <v>0</v>
      </c>
      <c r="T68">
        <v>0.15286624203821655</v>
      </c>
    </row>
    <row r="69" spans="1:20" x14ac:dyDescent="0.2">
      <c r="A69" t="s">
        <v>370</v>
      </c>
      <c r="B69">
        <v>506</v>
      </c>
      <c r="C69">
        <v>0</v>
      </c>
      <c r="D69">
        <v>506</v>
      </c>
      <c r="E69">
        <v>287</v>
      </c>
      <c r="F69">
        <v>60</v>
      </c>
      <c r="G69">
        <v>0</v>
      </c>
      <c r="H69">
        <v>60</v>
      </c>
      <c r="I69">
        <v>22</v>
      </c>
      <c r="J69">
        <v>0</v>
      </c>
      <c r="K69">
        <v>22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0.16205533596837945</v>
      </c>
      <c r="S69">
        <v>0</v>
      </c>
      <c r="T69">
        <v>0.16205533596837945</v>
      </c>
    </row>
    <row r="70" spans="1:20" x14ac:dyDescent="0.2">
      <c r="A70" t="s">
        <v>371</v>
      </c>
      <c r="B70">
        <v>413</v>
      </c>
      <c r="C70">
        <v>0</v>
      </c>
      <c r="D70">
        <v>413</v>
      </c>
      <c r="E70">
        <v>190</v>
      </c>
      <c r="F70">
        <v>30</v>
      </c>
      <c r="G70">
        <v>0</v>
      </c>
      <c r="H70">
        <v>30</v>
      </c>
      <c r="I70">
        <v>11</v>
      </c>
      <c r="J70">
        <v>0</v>
      </c>
      <c r="K70">
        <v>11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0.10169491525423729</v>
      </c>
      <c r="S70">
        <v>0</v>
      </c>
      <c r="T70">
        <v>0.10169491525423729</v>
      </c>
    </row>
    <row r="71" spans="1:20" x14ac:dyDescent="0.2">
      <c r="A71" t="s">
        <v>372</v>
      </c>
      <c r="B71">
        <v>224</v>
      </c>
      <c r="C71">
        <v>0</v>
      </c>
      <c r="D71">
        <v>224</v>
      </c>
      <c r="E71">
        <v>108</v>
      </c>
      <c r="F71">
        <v>18</v>
      </c>
      <c r="G71">
        <v>0</v>
      </c>
      <c r="H71">
        <v>18</v>
      </c>
      <c r="I71">
        <v>8</v>
      </c>
      <c r="J71">
        <v>0</v>
      </c>
      <c r="K71">
        <v>8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v>0.125</v>
      </c>
      <c r="S71">
        <v>0</v>
      </c>
      <c r="T71">
        <v>0.125</v>
      </c>
    </row>
    <row r="72" spans="1:20" x14ac:dyDescent="0.2">
      <c r="A72" t="s">
        <v>373</v>
      </c>
      <c r="B72">
        <v>73</v>
      </c>
      <c r="C72">
        <v>0</v>
      </c>
      <c r="D72">
        <v>73</v>
      </c>
      <c r="E72">
        <v>45</v>
      </c>
      <c r="F72">
        <v>9</v>
      </c>
      <c r="G72">
        <v>0</v>
      </c>
      <c r="H72">
        <v>9</v>
      </c>
      <c r="I72">
        <v>4</v>
      </c>
      <c r="J72">
        <v>0</v>
      </c>
      <c r="K72">
        <v>4</v>
      </c>
      <c r="L72">
        <v>2</v>
      </c>
      <c r="M72">
        <v>0</v>
      </c>
      <c r="N72">
        <v>2</v>
      </c>
      <c r="O72">
        <v>0</v>
      </c>
      <c r="P72">
        <v>0</v>
      </c>
      <c r="Q72">
        <v>0</v>
      </c>
      <c r="R72">
        <v>0.20547945205479451</v>
      </c>
      <c r="S72">
        <v>0</v>
      </c>
      <c r="T72">
        <v>0.20547945205479451</v>
      </c>
    </row>
    <row r="73" spans="1:20" x14ac:dyDescent="0.2">
      <c r="A73" t="s">
        <v>374</v>
      </c>
      <c r="B73">
        <v>346</v>
      </c>
      <c r="C73">
        <v>0</v>
      </c>
      <c r="D73">
        <v>346</v>
      </c>
      <c r="E73">
        <v>113</v>
      </c>
      <c r="F73">
        <v>49</v>
      </c>
      <c r="G73">
        <v>0</v>
      </c>
      <c r="H73">
        <v>49</v>
      </c>
      <c r="I73">
        <v>5</v>
      </c>
      <c r="J73">
        <v>0</v>
      </c>
      <c r="K73">
        <v>5</v>
      </c>
      <c r="L73">
        <v>2</v>
      </c>
      <c r="M73">
        <v>0</v>
      </c>
      <c r="N73">
        <v>2</v>
      </c>
      <c r="O73">
        <v>0</v>
      </c>
      <c r="P73">
        <v>0</v>
      </c>
      <c r="Q73">
        <v>0</v>
      </c>
      <c r="R73">
        <v>0.16184971098265896</v>
      </c>
      <c r="S73">
        <v>0</v>
      </c>
      <c r="T73">
        <v>0.16184971098265896</v>
      </c>
    </row>
    <row r="74" spans="1:20" x14ac:dyDescent="0.2">
      <c r="A74" t="s">
        <v>375</v>
      </c>
      <c r="B74">
        <v>700</v>
      </c>
      <c r="C74">
        <v>0</v>
      </c>
      <c r="D74">
        <v>700</v>
      </c>
      <c r="E74">
        <v>175</v>
      </c>
      <c r="F74">
        <v>187</v>
      </c>
      <c r="G74">
        <v>0</v>
      </c>
      <c r="H74">
        <v>187</v>
      </c>
      <c r="I74">
        <v>26</v>
      </c>
      <c r="J74">
        <v>0</v>
      </c>
      <c r="K74">
        <v>26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0.30428571428571427</v>
      </c>
      <c r="S74">
        <v>0</v>
      </c>
      <c r="T74">
        <v>0.30428571428571427</v>
      </c>
    </row>
    <row r="75" spans="1:20" x14ac:dyDescent="0.2">
      <c r="A75" t="s">
        <v>376</v>
      </c>
      <c r="B75">
        <v>654</v>
      </c>
      <c r="C75">
        <v>0</v>
      </c>
      <c r="D75">
        <v>654</v>
      </c>
      <c r="E75">
        <v>136</v>
      </c>
      <c r="F75">
        <v>28</v>
      </c>
      <c r="G75">
        <v>0</v>
      </c>
      <c r="H75">
        <v>28</v>
      </c>
      <c r="I75">
        <v>46</v>
      </c>
      <c r="J75">
        <v>0</v>
      </c>
      <c r="K75">
        <v>46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0.11467889908256881</v>
      </c>
      <c r="S75">
        <v>0</v>
      </c>
      <c r="T75">
        <v>0.11467889908256881</v>
      </c>
    </row>
    <row r="76" spans="1:20" x14ac:dyDescent="0.2">
      <c r="A76" t="s">
        <v>377</v>
      </c>
      <c r="B76">
        <v>170</v>
      </c>
      <c r="C76">
        <v>0</v>
      </c>
      <c r="D76">
        <v>170</v>
      </c>
      <c r="E76">
        <v>86</v>
      </c>
      <c r="F76">
        <v>16</v>
      </c>
      <c r="G76">
        <v>0</v>
      </c>
      <c r="H76">
        <v>16</v>
      </c>
      <c r="I76">
        <v>2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0.10588235294117647</v>
      </c>
      <c r="S76">
        <v>0</v>
      </c>
      <c r="T76">
        <v>0.10588235294117647</v>
      </c>
    </row>
    <row r="77" spans="1:20" x14ac:dyDescent="0.2">
      <c r="A77" t="s">
        <v>378</v>
      </c>
      <c r="B77">
        <v>228</v>
      </c>
      <c r="C77">
        <v>0</v>
      </c>
      <c r="D77">
        <v>228</v>
      </c>
      <c r="E77">
        <v>71</v>
      </c>
      <c r="F77">
        <v>20</v>
      </c>
      <c r="G77">
        <v>0</v>
      </c>
      <c r="H77">
        <v>20</v>
      </c>
      <c r="I77">
        <v>12</v>
      </c>
      <c r="J77">
        <v>0</v>
      </c>
      <c r="K77">
        <v>12</v>
      </c>
      <c r="L77">
        <v>1</v>
      </c>
      <c r="M77">
        <v>0</v>
      </c>
      <c r="N77">
        <v>1</v>
      </c>
      <c r="O77">
        <v>2</v>
      </c>
      <c r="P77">
        <v>0</v>
      </c>
      <c r="Q77">
        <v>2</v>
      </c>
      <c r="R77">
        <v>0.15350877192982457</v>
      </c>
      <c r="S77">
        <v>0</v>
      </c>
      <c r="T77">
        <v>0.15350877192982457</v>
      </c>
    </row>
    <row r="78" spans="1:20" x14ac:dyDescent="0.2">
      <c r="A78" t="s">
        <v>379</v>
      </c>
      <c r="B78">
        <v>231</v>
      </c>
      <c r="C78">
        <v>0</v>
      </c>
      <c r="D78">
        <v>231</v>
      </c>
      <c r="E78">
        <v>121</v>
      </c>
      <c r="F78">
        <v>37</v>
      </c>
      <c r="G78">
        <v>0</v>
      </c>
      <c r="H78">
        <v>37</v>
      </c>
      <c r="I78">
        <v>18</v>
      </c>
      <c r="J78">
        <v>0</v>
      </c>
      <c r="K78">
        <v>18</v>
      </c>
      <c r="L78">
        <v>3</v>
      </c>
      <c r="M78">
        <v>0</v>
      </c>
      <c r="N78">
        <v>3</v>
      </c>
      <c r="O78">
        <v>0</v>
      </c>
      <c r="P78">
        <v>0</v>
      </c>
      <c r="Q78">
        <v>0</v>
      </c>
      <c r="R78">
        <v>0.25108225108225107</v>
      </c>
      <c r="S78">
        <v>0</v>
      </c>
      <c r="T78">
        <v>0.25108225108225107</v>
      </c>
    </row>
    <row r="79" spans="1:20" x14ac:dyDescent="0.2">
      <c r="A79" t="s">
        <v>380</v>
      </c>
      <c r="B79">
        <v>120</v>
      </c>
      <c r="C79">
        <v>0</v>
      </c>
      <c r="D79">
        <v>120</v>
      </c>
      <c r="E79">
        <v>55</v>
      </c>
      <c r="F79">
        <v>20</v>
      </c>
      <c r="G79">
        <v>0</v>
      </c>
      <c r="H79">
        <v>20</v>
      </c>
      <c r="I79">
        <v>2</v>
      </c>
      <c r="J79">
        <v>0</v>
      </c>
      <c r="K79">
        <v>2</v>
      </c>
      <c r="L79">
        <v>1</v>
      </c>
      <c r="M79">
        <v>0</v>
      </c>
      <c r="N79">
        <v>1</v>
      </c>
      <c r="O79">
        <v>0</v>
      </c>
      <c r="P79">
        <v>0</v>
      </c>
      <c r="Q79">
        <v>0</v>
      </c>
      <c r="R79">
        <v>0.19166666666666668</v>
      </c>
      <c r="S79">
        <v>0</v>
      </c>
      <c r="T79">
        <v>0.19166666666666668</v>
      </c>
    </row>
    <row r="80" spans="1:20" x14ac:dyDescent="0.2">
      <c r="A80" t="s">
        <v>381</v>
      </c>
      <c r="B80">
        <v>134</v>
      </c>
      <c r="C80">
        <v>0</v>
      </c>
      <c r="D80">
        <v>134</v>
      </c>
      <c r="E80">
        <v>67</v>
      </c>
      <c r="F80">
        <v>20</v>
      </c>
      <c r="G80">
        <v>0</v>
      </c>
      <c r="H80">
        <v>20</v>
      </c>
      <c r="I80">
        <v>10</v>
      </c>
      <c r="J80">
        <v>0</v>
      </c>
      <c r="K80">
        <v>10</v>
      </c>
      <c r="L80">
        <v>1</v>
      </c>
      <c r="M80">
        <v>0</v>
      </c>
      <c r="N80">
        <v>1</v>
      </c>
      <c r="O80">
        <v>1</v>
      </c>
      <c r="P80">
        <v>0</v>
      </c>
      <c r="Q80">
        <v>1</v>
      </c>
      <c r="R80">
        <v>0.23880597014925373</v>
      </c>
      <c r="S80">
        <v>0</v>
      </c>
      <c r="T80">
        <v>0.23880597014925373</v>
      </c>
    </row>
    <row r="81" spans="1:20" x14ac:dyDescent="0.2">
      <c r="A81" t="s">
        <v>382</v>
      </c>
      <c r="B81">
        <v>200</v>
      </c>
      <c r="C81">
        <v>0</v>
      </c>
      <c r="D81">
        <v>200</v>
      </c>
      <c r="E81">
        <v>118</v>
      </c>
      <c r="F81">
        <v>8</v>
      </c>
      <c r="G81">
        <v>0</v>
      </c>
      <c r="H81">
        <v>8</v>
      </c>
      <c r="I81">
        <v>10</v>
      </c>
      <c r="J81">
        <v>0</v>
      </c>
      <c r="K81">
        <v>10</v>
      </c>
      <c r="L81">
        <v>1</v>
      </c>
      <c r="M81">
        <v>0</v>
      </c>
      <c r="N81">
        <v>1</v>
      </c>
      <c r="O81">
        <v>2</v>
      </c>
      <c r="P81">
        <v>0</v>
      </c>
      <c r="Q81">
        <v>2</v>
      </c>
      <c r="R81">
        <v>0.105</v>
      </c>
      <c r="S81">
        <v>0</v>
      </c>
      <c r="T81">
        <v>0.105</v>
      </c>
    </row>
    <row r="82" spans="1:20" x14ac:dyDescent="0.2">
      <c r="A82" t="s">
        <v>383</v>
      </c>
      <c r="B82">
        <v>180</v>
      </c>
      <c r="C82">
        <v>0</v>
      </c>
      <c r="D82">
        <v>180</v>
      </c>
      <c r="E82">
        <v>92</v>
      </c>
      <c r="F82">
        <v>11</v>
      </c>
      <c r="G82">
        <v>0</v>
      </c>
      <c r="H82">
        <v>11</v>
      </c>
      <c r="I82">
        <v>9</v>
      </c>
      <c r="J82">
        <v>0</v>
      </c>
      <c r="K82">
        <v>9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0.1111111111111111</v>
      </c>
      <c r="S82">
        <v>0</v>
      </c>
      <c r="T82">
        <v>0.1111111111111111</v>
      </c>
    </row>
    <row r="83" spans="1:20" x14ac:dyDescent="0.2">
      <c r="A83" t="s">
        <v>384</v>
      </c>
      <c r="B83">
        <v>234</v>
      </c>
      <c r="C83">
        <v>0</v>
      </c>
      <c r="D83">
        <v>234</v>
      </c>
      <c r="E83">
        <v>101</v>
      </c>
      <c r="F83">
        <v>8</v>
      </c>
      <c r="G83">
        <v>0</v>
      </c>
      <c r="H83">
        <v>8</v>
      </c>
      <c r="I83">
        <v>7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6.4102564102564097E-2</v>
      </c>
      <c r="S83">
        <v>0</v>
      </c>
      <c r="T83">
        <v>6.4102564102564097E-2</v>
      </c>
    </row>
    <row r="84" spans="1:20" x14ac:dyDescent="0.2">
      <c r="A84" t="s">
        <v>385</v>
      </c>
      <c r="B84">
        <v>231</v>
      </c>
      <c r="C84">
        <v>0</v>
      </c>
      <c r="D84">
        <v>231</v>
      </c>
      <c r="E84">
        <v>88</v>
      </c>
      <c r="F84">
        <v>18</v>
      </c>
      <c r="G84">
        <v>0</v>
      </c>
      <c r="H84">
        <v>18</v>
      </c>
      <c r="I84">
        <v>18</v>
      </c>
      <c r="J84">
        <v>0</v>
      </c>
      <c r="K84">
        <v>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0.15584415584415584</v>
      </c>
      <c r="S84">
        <v>0</v>
      </c>
      <c r="T84">
        <v>0.15584415584415584</v>
      </c>
    </row>
    <row r="85" spans="1:20" x14ac:dyDescent="0.2">
      <c r="A85" t="s">
        <v>386</v>
      </c>
      <c r="B85">
        <v>103</v>
      </c>
      <c r="C85">
        <v>0</v>
      </c>
      <c r="D85">
        <v>103</v>
      </c>
      <c r="E85">
        <v>43</v>
      </c>
      <c r="F85">
        <v>12</v>
      </c>
      <c r="G85">
        <v>0</v>
      </c>
      <c r="H85">
        <v>12</v>
      </c>
      <c r="I85">
        <v>9</v>
      </c>
      <c r="J85">
        <v>0</v>
      </c>
      <c r="K85">
        <v>9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0.20388349514563106</v>
      </c>
      <c r="S85">
        <v>0</v>
      </c>
      <c r="T85">
        <v>0.20388349514563106</v>
      </c>
    </row>
    <row r="86" spans="1:20" x14ac:dyDescent="0.2">
      <c r="A86" t="s">
        <v>387</v>
      </c>
      <c r="B86">
        <v>40</v>
      </c>
      <c r="C86">
        <v>0</v>
      </c>
      <c r="D86">
        <v>40</v>
      </c>
      <c r="E86">
        <v>20</v>
      </c>
      <c r="F86">
        <v>0</v>
      </c>
      <c r="G86">
        <v>0</v>
      </c>
      <c r="H86">
        <v>0</v>
      </c>
      <c r="I86">
        <v>2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0.05</v>
      </c>
      <c r="S86">
        <v>0</v>
      </c>
      <c r="T86">
        <v>0.05</v>
      </c>
    </row>
    <row r="87" spans="1:20" x14ac:dyDescent="0.2">
      <c r="A87" t="s">
        <v>388</v>
      </c>
      <c r="B87">
        <v>139</v>
      </c>
      <c r="C87">
        <v>0</v>
      </c>
      <c r="D87">
        <v>139</v>
      </c>
      <c r="E87">
        <v>49</v>
      </c>
      <c r="F87">
        <v>2</v>
      </c>
      <c r="G87">
        <v>0</v>
      </c>
      <c r="H87">
        <v>2</v>
      </c>
      <c r="I87">
        <v>4</v>
      </c>
      <c r="J87">
        <v>0</v>
      </c>
      <c r="K87">
        <v>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4.3165467625899283E-2</v>
      </c>
      <c r="S87">
        <v>0</v>
      </c>
      <c r="T87">
        <v>4.3165467625899283E-2</v>
      </c>
    </row>
    <row r="88" spans="1:20" x14ac:dyDescent="0.2">
      <c r="A88" t="s">
        <v>389</v>
      </c>
      <c r="B88">
        <v>84</v>
      </c>
      <c r="C88">
        <v>0</v>
      </c>
      <c r="D88">
        <v>84</v>
      </c>
      <c r="E88">
        <v>24</v>
      </c>
      <c r="F88">
        <v>10</v>
      </c>
      <c r="G88">
        <v>0</v>
      </c>
      <c r="H88">
        <v>10</v>
      </c>
      <c r="I88">
        <v>3</v>
      </c>
      <c r="J88">
        <v>0</v>
      </c>
      <c r="K88">
        <v>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0.15476190476190477</v>
      </c>
      <c r="S88">
        <v>0</v>
      </c>
      <c r="T88">
        <v>0.15476190476190477</v>
      </c>
    </row>
    <row r="89" spans="1:20" x14ac:dyDescent="0.2">
      <c r="A89" t="s">
        <v>390</v>
      </c>
      <c r="B89">
        <v>224</v>
      </c>
      <c r="C89">
        <v>488</v>
      </c>
      <c r="D89">
        <v>712</v>
      </c>
      <c r="E89">
        <v>75</v>
      </c>
      <c r="F89">
        <v>7</v>
      </c>
      <c r="G89">
        <v>3</v>
      </c>
      <c r="H89">
        <v>10</v>
      </c>
      <c r="I89">
        <v>13</v>
      </c>
      <c r="J89">
        <v>0</v>
      </c>
      <c r="K89">
        <v>13</v>
      </c>
      <c r="L89">
        <v>1</v>
      </c>
      <c r="M89">
        <v>0</v>
      </c>
      <c r="N89">
        <v>1</v>
      </c>
      <c r="O89">
        <v>0</v>
      </c>
      <c r="P89">
        <v>0</v>
      </c>
      <c r="Q89">
        <v>0</v>
      </c>
      <c r="R89">
        <v>9.375E-2</v>
      </c>
      <c r="S89">
        <v>6.1475409836065573E-3</v>
      </c>
      <c r="T89">
        <v>3.3707865168539325E-2</v>
      </c>
    </row>
    <row r="90" spans="1:20" x14ac:dyDescent="0.2">
      <c r="A90" t="s">
        <v>391</v>
      </c>
      <c r="B90">
        <v>146</v>
      </c>
      <c r="C90">
        <v>168</v>
      </c>
      <c r="D90">
        <v>314</v>
      </c>
      <c r="E90">
        <v>77</v>
      </c>
      <c r="F90">
        <v>10</v>
      </c>
      <c r="G90">
        <v>2</v>
      </c>
      <c r="H90">
        <v>12</v>
      </c>
      <c r="I90">
        <v>3</v>
      </c>
      <c r="J90">
        <v>0</v>
      </c>
      <c r="K90">
        <v>3</v>
      </c>
      <c r="L90">
        <v>0</v>
      </c>
      <c r="M90">
        <v>0</v>
      </c>
      <c r="N90">
        <v>0</v>
      </c>
      <c r="O90">
        <v>2</v>
      </c>
      <c r="P90">
        <v>0</v>
      </c>
      <c r="Q90">
        <v>2</v>
      </c>
      <c r="R90">
        <v>0.10273972602739725</v>
      </c>
      <c r="S90">
        <v>1.1904761904761904E-2</v>
      </c>
      <c r="T90">
        <v>5.4140127388535034E-2</v>
      </c>
    </row>
    <row r="91" spans="1:20" x14ac:dyDescent="0.2">
      <c r="A91" t="s">
        <v>392</v>
      </c>
      <c r="B91">
        <v>351</v>
      </c>
      <c r="C91">
        <v>148</v>
      </c>
      <c r="D91">
        <v>499</v>
      </c>
      <c r="E91">
        <v>121</v>
      </c>
      <c r="F91">
        <v>13</v>
      </c>
      <c r="G91">
        <v>2</v>
      </c>
      <c r="H91">
        <v>15</v>
      </c>
      <c r="I91">
        <v>14</v>
      </c>
      <c r="J91">
        <v>0</v>
      </c>
      <c r="K91">
        <v>14</v>
      </c>
      <c r="L91">
        <v>0</v>
      </c>
      <c r="M91">
        <v>0</v>
      </c>
      <c r="N91">
        <v>0</v>
      </c>
      <c r="O91">
        <v>3</v>
      </c>
      <c r="P91">
        <v>0</v>
      </c>
      <c r="Q91">
        <v>3</v>
      </c>
      <c r="R91">
        <v>8.5470085470085472E-2</v>
      </c>
      <c r="S91">
        <v>1.3513513513513514E-2</v>
      </c>
      <c r="T91">
        <v>6.4128256513026047E-2</v>
      </c>
    </row>
    <row r="92" spans="1:20" x14ac:dyDescent="0.2">
      <c r="A92" t="s">
        <v>393</v>
      </c>
      <c r="B92">
        <v>226</v>
      </c>
      <c r="C92">
        <v>104</v>
      </c>
      <c r="D92">
        <v>330</v>
      </c>
      <c r="E92">
        <v>141</v>
      </c>
      <c r="F92">
        <v>12</v>
      </c>
      <c r="G92">
        <v>0</v>
      </c>
      <c r="H92">
        <v>12</v>
      </c>
      <c r="I92">
        <v>9</v>
      </c>
      <c r="J92">
        <v>0</v>
      </c>
      <c r="K92">
        <v>9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v>0.10176991150442478</v>
      </c>
      <c r="S92">
        <v>0</v>
      </c>
      <c r="T92">
        <v>6.9696969696969702E-2</v>
      </c>
    </row>
    <row r="93" spans="1:20" x14ac:dyDescent="0.2">
      <c r="A93" t="s">
        <v>394</v>
      </c>
      <c r="B93">
        <v>155</v>
      </c>
      <c r="C93">
        <v>74</v>
      </c>
      <c r="D93">
        <v>229</v>
      </c>
      <c r="E93">
        <v>86</v>
      </c>
      <c r="F93">
        <v>3</v>
      </c>
      <c r="G93">
        <v>0</v>
      </c>
      <c r="H93">
        <v>3</v>
      </c>
      <c r="I93">
        <v>4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4.5161290322580643E-2</v>
      </c>
      <c r="S93">
        <v>0</v>
      </c>
      <c r="T93">
        <v>3.0567685589519649E-2</v>
      </c>
    </row>
    <row r="94" spans="1:20" x14ac:dyDescent="0.2">
      <c r="A94" t="s">
        <v>395</v>
      </c>
      <c r="B94">
        <v>242</v>
      </c>
      <c r="C94">
        <v>154</v>
      </c>
      <c r="D94">
        <v>396</v>
      </c>
      <c r="E94">
        <v>94</v>
      </c>
      <c r="F94">
        <v>8</v>
      </c>
      <c r="G94">
        <v>3</v>
      </c>
      <c r="H94">
        <v>11</v>
      </c>
      <c r="I94">
        <v>8</v>
      </c>
      <c r="J94">
        <v>0</v>
      </c>
      <c r="K94">
        <v>8</v>
      </c>
      <c r="L94">
        <v>0</v>
      </c>
      <c r="M94">
        <v>0</v>
      </c>
      <c r="N94">
        <v>0</v>
      </c>
      <c r="O94">
        <v>1</v>
      </c>
      <c r="P94">
        <v>0</v>
      </c>
      <c r="Q94">
        <v>1</v>
      </c>
      <c r="R94">
        <v>7.0247933884297523E-2</v>
      </c>
      <c r="S94">
        <v>1.948051948051948E-2</v>
      </c>
      <c r="T94">
        <v>5.0505050505050504E-2</v>
      </c>
    </row>
    <row r="95" spans="1:20" x14ac:dyDescent="0.2">
      <c r="A95" t="s">
        <v>396</v>
      </c>
      <c r="B95">
        <v>416</v>
      </c>
      <c r="C95">
        <v>139</v>
      </c>
      <c r="D95">
        <v>555</v>
      </c>
      <c r="E95">
        <v>130</v>
      </c>
      <c r="F95">
        <v>7</v>
      </c>
      <c r="G95">
        <v>6</v>
      </c>
      <c r="H95">
        <v>13</v>
      </c>
      <c r="I95">
        <v>18</v>
      </c>
      <c r="J95">
        <v>0</v>
      </c>
      <c r="K95">
        <v>18</v>
      </c>
      <c r="L95">
        <v>1</v>
      </c>
      <c r="M95">
        <v>0</v>
      </c>
      <c r="N95">
        <v>1</v>
      </c>
      <c r="O95">
        <v>1</v>
      </c>
      <c r="P95">
        <v>0</v>
      </c>
      <c r="Q95">
        <v>1</v>
      </c>
      <c r="R95">
        <v>6.4903846153846159E-2</v>
      </c>
      <c r="S95">
        <v>4.3165467625899283E-2</v>
      </c>
      <c r="T95">
        <v>5.9459459459459463E-2</v>
      </c>
    </row>
    <row r="96" spans="1:20" x14ac:dyDescent="0.2">
      <c r="A96" t="s">
        <v>397</v>
      </c>
      <c r="B96">
        <v>257</v>
      </c>
      <c r="C96">
        <v>201</v>
      </c>
      <c r="D96">
        <v>458</v>
      </c>
      <c r="E96">
        <v>122</v>
      </c>
      <c r="F96">
        <v>10</v>
      </c>
      <c r="G96">
        <v>5</v>
      </c>
      <c r="H96">
        <v>15</v>
      </c>
      <c r="I96">
        <v>15</v>
      </c>
      <c r="J96">
        <v>0</v>
      </c>
      <c r="K96">
        <v>15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9.727626459143969E-2</v>
      </c>
      <c r="S96">
        <v>2.4875621890547265E-2</v>
      </c>
      <c r="T96">
        <v>6.5502183406113537E-2</v>
      </c>
    </row>
    <row r="97" spans="1:20" x14ac:dyDescent="0.2">
      <c r="A97" t="s">
        <v>398</v>
      </c>
      <c r="B97">
        <v>394</v>
      </c>
      <c r="C97">
        <v>132</v>
      </c>
      <c r="D97">
        <v>526</v>
      </c>
      <c r="E97">
        <v>105</v>
      </c>
      <c r="F97">
        <v>8</v>
      </c>
      <c r="G97">
        <v>2</v>
      </c>
      <c r="H97">
        <v>10</v>
      </c>
      <c r="I97">
        <v>12</v>
      </c>
      <c r="J97">
        <v>1</v>
      </c>
      <c r="K97">
        <v>13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5.0761421319796954E-2</v>
      </c>
      <c r="S97">
        <v>1.5151515151515152E-2</v>
      </c>
      <c r="T97">
        <v>4.1825095057034217E-2</v>
      </c>
    </row>
    <row r="98" spans="1:20" x14ac:dyDescent="0.2">
      <c r="A98" t="s">
        <v>399</v>
      </c>
      <c r="B98">
        <v>714</v>
      </c>
      <c r="C98">
        <v>155</v>
      </c>
      <c r="D98">
        <v>869</v>
      </c>
      <c r="E98">
        <v>146</v>
      </c>
      <c r="F98">
        <v>29</v>
      </c>
      <c r="G98">
        <v>1</v>
      </c>
      <c r="H98">
        <v>30</v>
      </c>
      <c r="I98">
        <v>24</v>
      </c>
      <c r="J98">
        <v>1</v>
      </c>
      <c r="K98">
        <v>25</v>
      </c>
      <c r="L98">
        <v>1</v>
      </c>
      <c r="M98">
        <v>0</v>
      </c>
      <c r="N98">
        <v>1</v>
      </c>
      <c r="O98">
        <v>0</v>
      </c>
      <c r="P98">
        <v>0</v>
      </c>
      <c r="Q98">
        <v>0</v>
      </c>
      <c r="R98">
        <v>7.5630252100840331E-2</v>
      </c>
      <c r="S98">
        <v>6.4516129032258064E-3</v>
      </c>
      <c r="T98">
        <v>6.3291139240506319E-2</v>
      </c>
    </row>
    <row r="99" spans="1:20" x14ac:dyDescent="0.2">
      <c r="A99" t="s">
        <v>400</v>
      </c>
      <c r="B99">
        <v>386</v>
      </c>
      <c r="C99">
        <v>86</v>
      </c>
      <c r="D99">
        <v>472</v>
      </c>
      <c r="E99">
        <v>136</v>
      </c>
      <c r="F99">
        <v>23</v>
      </c>
      <c r="G99">
        <v>2</v>
      </c>
      <c r="H99">
        <v>25</v>
      </c>
      <c r="I99">
        <v>36</v>
      </c>
      <c r="J99">
        <v>0</v>
      </c>
      <c r="K99">
        <v>36</v>
      </c>
      <c r="L99">
        <v>1</v>
      </c>
      <c r="M99">
        <v>0</v>
      </c>
      <c r="N99">
        <v>1</v>
      </c>
      <c r="O99">
        <v>3</v>
      </c>
      <c r="P99">
        <v>0</v>
      </c>
      <c r="Q99">
        <v>3</v>
      </c>
      <c r="R99">
        <v>0.16321243523316062</v>
      </c>
      <c r="S99">
        <v>2.3255813953488372E-2</v>
      </c>
      <c r="T99">
        <v>0.13771186440677965</v>
      </c>
    </row>
    <row r="100" spans="1:20" x14ac:dyDescent="0.2">
      <c r="A100" t="s">
        <v>401</v>
      </c>
      <c r="B100">
        <v>191</v>
      </c>
      <c r="C100">
        <v>50</v>
      </c>
      <c r="D100">
        <v>241</v>
      </c>
      <c r="E100">
        <v>98</v>
      </c>
      <c r="F100">
        <v>20</v>
      </c>
      <c r="G100">
        <v>2</v>
      </c>
      <c r="H100">
        <v>22</v>
      </c>
      <c r="I100">
        <v>3</v>
      </c>
      <c r="J100">
        <v>1</v>
      </c>
      <c r="K100">
        <v>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0.12041884816753927</v>
      </c>
      <c r="S100">
        <v>0.04</v>
      </c>
      <c r="T100">
        <v>0.1037344398340249</v>
      </c>
    </row>
    <row r="101" spans="1:20" x14ac:dyDescent="0.2">
      <c r="A101" t="s">
        <v>402</v>
      </c>
      <c r="B101">
        <v>184</v>
      </c>
      <c r="C101">
        <v>119</v>
      </c>
      <c r="D101">
        <v>303</v>
      </c>
      <c r="E101">
        <v>97</v>
      </c>
      <c r="F101">
        <v>2</v>
      </c>
      <c r="G101">
        <v>1</v>
      </c>
      <c r="H101">
        <v>3</v>
      </c>
      <c r="I101">
        <v>4</v>
      </c>
      <c r="J101">
        <v>0</v>
      </c>
      <c r="K101">
        <v>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3.2608695652173912E-2</v>
      </c>
      <c r="S101">
        <v>8.4033613445378148E-3</v>
      </c>
      <c r="T101">
        <v>2.3102310231023101E-2</v>
      </c>
    </row>
    <row r="102" spans="1:20" x14ac:dyDescent="0.2">
      <c r="A102" t="s">
        <v>403</v>
      </c>
      <c r="B102">
        <v>95</v>
      </c>
      <c r="C102">
        <v>0</v>
      </c>
      <c r="D102">
        <v>95</v>
      </c>
      <c r="E102">
        <v>63</v>
      </c>
      <c r="F102">
        <v>1</v>
      </c>
      <c r="G102">
        <v>0</v>
      </c>
      <c r="H102">
        <v>1</v>
      </c>
      <c r="I102">
        <v>4</v>
      </c>
      <c r="J102">
        <v>0</v>
      </c>
      <c r="K102">
        <v>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5.2631578947368418E-2</v>
      </c>
      <c r="S102">
        <v>0</v>
      </c>
      <c r="T102">
        <v>5.2631578947368418E-2</v>
      </c>
    </row>
    <row r="103" spans="1:20" x14ac:dyDescent="0.2">
      <c r="A103" t="s">
        <v>404</v>
      </c>
      <c r="B103">
        <v>122</v>
      </c>
      <c r="C103">
        <v>0</v>
      </c>
      <c r="D103">
        <v>122</v>
      </c>
      <c r="E103">
        <v>42</v>
      </c>
      <c r="F103">
        <v>5</v>
      </c>
      <c r="G103">
        <v>0</v>
      </c>
      <c r="H103">
        <v>5</v>
      </c>
      <c r="I103">
        <v>6</v>
      </c>
      <c r="J103">
        <v>0</v>
      </c>
      <c r="K103">
        <v>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9.0163934426229511E-2</v>
      </c>
      <c r="S103">
        <v>0</v>
      </c>
      <c r="T103">
        <v>9.0163934426229511E-2</v>
      </c>
    </row>
    <row r="104" spans="1:20" x14ac:dyDescent="0.2">
      <c r="A104" t="s">
        <v>405</v>
      </c>
      <c r="B104">
        <v>115</v>
      </c>
      <c r="C104">
        <v>0</v>
      </c>
      <c r="D104">
        <v>115</v>
      </c>
      <c r="E104">
        <v>59</v>
      </c>
      <c r="F104">
        <v>1</v>
      </c>
      <c r="G104">
        <v>0</v>
      </c>
      <c r="H104">
        <v>1</v>
      </c>
      <c r="I104">
        <v>3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4.3478260869565216E-2</v>
      </c>
      <c r="S104">
        <v>0</v>
      </c>
      <c r="T104">
        <v>4.3478260869565216E-2</v>
      </c>
    </row>
    <row r="105" spans="1:20" x14ac:dyDescent="0.2">
      <c r="A105" t="s">
        <v>406</v>
      </c>
      <c r="B105">
        <v>126</v>
      </c>
      <c r="C105">
        <v>0</v>
      </c>
      <c r="D105">
        <v>126</v>
      </c>
      <c r="E105">
        <v>68</v>
      </c>
      <c r="F105">
        <v>4</v>
      </c>
      <c r="G105">
        <v>0</v>
      </c>
      <c r="H105">
        <v>4</v>
      </c>
      <c r="I105">
        <v>9</v>
      </c>
      <c r="J105">
        <v>0</v>
      </c>
      <c r="K105">
        <v>9</v>
      </c>
      <c r="L105">
        <v>0</v>
      </c>
      <c r="M105">
        <v>0</v>
      </c>
      <c r="N105">
        <v>0</v>
      </c>
      <c r="O105">
        <v>3</v>
      </c>
      <c r="P105">
        <v>0</v>
      </c>
      <c r="Q105">
        <v>3</v>
      </c>
      <c r="R105">
        <v>0.12698412698412698</v>
      </c>
      <c r="S105">
        <v>0</v>
      </c>
      <c r="T105">
        <v>0.12698412698412698</v>
      </c>
    </row>
    <row r="106" spans="1:20" x14ac:dyDescent="0.2">
      <c r="A106" t="s">
        <v>407</v>
      </c>
      <c r="B106">
        <v>82</v>
      </c>
      <c r="C106">
        <v>0</v>
      </c>
      <c r="D106">
        <v>82</v>
      </c>
      <c r="E106">
        <v>45</v>
      </c>
      <c r="F106">
        <v>2</v>
      </c>
      <c r="G106">
        <v>0</v>
      </c>
      <c r="H106">
        <v>2</v>
      </c>
      <c r="I106">
        <v>3</v>
      </c>
      <c r="J106">
        <v>0</v>
      </c>
      <c r="K106">
        <v>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6.097560975609756E-2</v>
      </c>
      <c r="S106">
        <v>0</v>
      </c>
      <c r="T106">
        <v>6.097560975609756E-2</v>
      </c>
    </row>
    <row r="107" spans="1:20" x14ac:dyDescent="0.2">
      <c r="A107" t="s">
        <v>408</v>
      </c>
      <c r="B107">
        <v>45</v>
      </c>
      <c r="C107">
        <v>0</v>
      </c>
      <c r="D107">
        <v>45</v>
      </c>
      <c r="E107">
        <v>24</v>
      </c>
      <c r="F107">
        <v>1</v>
      </c>
      <c r="G107">
        <v>0</v>
      </c>
      <c r="H107">
        <v>1</v>
      </c>
      <c r="I107">
        <v>2</v>
      </c>
      <c r="J107">
        <v>0</v>
      </c>
      <c r="K107">
        <v>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6.6666666666666666E-2</v>
      </c>
      <c r="S107">
        <v>0</v>
      </c>
      <c r="T107">
        <v>6.6666666666666666E-2</v>
      </c>
    </row>
    <row r="108" spans="1:20" x14ac:dyDescent="0.2">
      <c r="A108" t="s">
        <v>409</v>
      </c>
      <c r="B108">
        <v>86</v>
      </c>
      <c r="C108">
        <v>0</v>
      </c>
      <c r="D108">
        <v>86</v>
      </c>
      <c r="E108">
        <v>48</v>
      </c>
      <c r="F108">
        <v>3</v>
      </c>
      <c r="G108">
        <v>0</v>
      </c>
      <c r="H108">
        <v>3</v>
      </c>
      <c r="I108">
        <v>4</v>
      </c>
      <c r="J108">
        <v>0</v>
      </c>
      <c r="K108">
        <v>4</v>
      </c>
      <c r="L108">
        <v>1</v>
      </c>
      <c r="M108">
        <v>0</v>
      </c>
      <c r="N108">
        <v>1</v>
      </c>
      <c r="O108">
        <v>1</v>
      </c>
      <c r="P108">
        <v>0</v>
      </c>
      <c r="Q108">
        <v>1</v>
      </c>
      <c r="R108">
        <v>0.10465116279069768</v>
      </c>
      <c r="S108">
        <v>0</v>
      </c>
      <c r="T108">
        <v>0.10465116279069768</v>
      </c>
    </row>
    <row r="109" spans="1:20" x14ac:dyDescent="0.2">
      <c r="A109" t="s">
        <v>410</v>
      </c>
      <c r="B109">
        <v>218</v>
      </c>
      <c r="C109">
        <v>0</v>
      </c>
      <c r="D109">
        <v>218</v>
      </c>
      <c r="E109">
        <v>103</v>
      </c>
      <c r="F109">
        <v>1</v>
      </c>
      <c r="G109">
        <v>0</v>
      </c>
      <c r="H109">
        <v>1</v>
      </c>
      <c r="I109">
        <v>12</v>
      </c>
      <c r="J109">
        <v>0</v>
      </c>
      <c r="K109">
        <v>12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6.4220183486238536E-2</v>
      </c>
      <c r="S109">
        <v>0</v>
      </c>
      <c r="T109">
        <v>6.4220183486238536E-2</v>
      </c>
    </row>
    <row r="110" spans="1:20" x14ac:dyDescent="0.2">
      <c r="A110" t="s">
        <v>411</v>
      </c>
      <c r="B110">
        <v>107</v>
      </c>
      <c r="C110">
        <v>0</v>
      </c>
      <c r="D110">
        <v>107</v>
      </c>
      <c r="E110">
        <v>66</v>
      </c>
      <c r="F110">
        <v>2</v>
      </c>
      <c r="G110">
        <v>0</v>
      </c>
      <c r="H110">
        <v>2</v>
      </c>
      <c r="I110">
        <v>5</v>
      </c>
      <c r="J110">
        <v>0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6.5420560747663545E-2</v>
      </c>
      <c r="S110">
        <v>0</v>
      </c>
      <c r="T110">
        <v>6.5420560747663545E-2</v>
      </c>
    </row>
    <row r="111" spans="1:20" x14ac:dyDescent="0.2">
      <c r="A111" t="s">
        <v>412</v>
      </c>
      <c r="B111">
        <v>76</v>
      </c>
      <c r="C111">
        <v>0</v>
      </c>
      <c r="D111">
        <v>76</v>
      </c>
      <c r="E111">
        <v>36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1.3157894736842105E-2</v>
      </c>
      <c r="S111">
        <v>0</v>
      </c>
      <c r="T111">
        <v>1.3157894736842105E-2</v>
      </c>
    </row>
    <row r="112" spans="1:20" x14ac:dyDescent="0.2">
      <c r="A112" t="s">
        <v>413</v>
      </c>
      <c r="B112">
        <v>132</v>
      </c>
      <c r="C112">
        <v>0</v>
      </c>
      <c r="D112">
        <v>132</v>
      </c>
      <c r="E112">
        <v>80</v>
      </c>
      <c r="F112">
        <v>5</v>
      </c>
      <c r="G112">
        <v>0</v>
      </c>
      <c r="H112">
        <v>5</v>
      </c>
      <c r="I112">
        <v>9</v>
      </c>
      <c r="J112">
        <v>0</v>
      </c>
      <c r="K112">
        <v>9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0.10606060606060606</v>
      </c>
      <c r="S112">
        <v>0</v>
      </c>
      <c r="T112">
        <v>0.10606060606060606</v>
      </c>
    </row>
    <row r="113" spans="1:20" x14ac:dyDescent="0.2">
      <c r="A113" t="s">
        <v>414</v>
      </c>
      <c r="B113">
        <v>82</v>
      </c>
      <c r="C113">
        <v>0</v>
      </c>
      <c r="D113">
        <v>82</v>
      </c>
      <c r="E113">
        <v>37</v>
      </c>
      <c r="F113">
        <v>7</v>
      </c>
      <c r="G113">
        <v>0</v>
      </c>
      <c r="H113">
        <v>7</v>
      </c>
      <c r="I113">
        <v>12</v>
      </c>
      <c r="J113">
        <v>0</v>
      </c>
      <c r="K113">
        <v>12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0.23170731707317074</v>
      </c>
      <c r="S113">
        <v>0</v>
      </c>
      <c r="T113">
        <v>0.23170731707317074</v>
      </c>
    </row>
    <row r="114" spans="1:20" x14ac:dyDescent="0.2">
      <c r="A114" t="s">
        <v>415</v>
      </c>
      <c r="B114">
        <v>67</v>
      </c>
      <c r="C114">
        <v>0</v>
      </c>
      <c r="D114">
        <v>67</v>
      </c>
      <c r="E114">
        <v>39</v>
      </c>
      <c r="F114">
        <v>2</v>
      </c>
      <c r="G114">
        <v>0</v>
      </c>
      <c r="H114">
        <v>2</v>
      </c>
      <c r="I114">
        <v>6</v>
      </c>
      <c r="J114">
        <v>0</v>
      </c>
      <c r="K114">
        <v>6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0.13432835820895522</v>
      </c>
      <c r="S114">
        <v>0</v>
      </c>
      <c r="T114">
        <v>0.13432835820895522</v>
      </c>
    </row>
    <row r="115" spans="1:20" x14ac:dyDescent="0.2">
      <c r="A115" t="s">
        <v>416</v>
      </c>
      <c r="B115">
        <v>106</v>
      </c>
      <c r="C115">
        <v>0</v>
      </c>
      <c r="D115">
        <v>106</v>
      </c>
      <c r="E115">
        <v>61</v>
      </c>
      <c r="F115">
        <v>5</v>
      </c>
      <c r="G115">
        <v>0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4.716981132075472E-2</v>
      </c>
      <c r="S115">
        <v>0</v>
      </c>
      <c r="T115">
        <v>4.716981132075472E-2</v>
      </c>
    </row>
    <row r="116" spans="1:20" x14ac:dyDescent="0.2">
      <c r="A116" t="s">
        <v>417</v>
      </c>
      <c r="B116">
        <v>92</v>
      </c>
      <c r="C116">
        <v>0</v>
      </c>
      <c r="D116">
        <v>92</v>
      </c>
      <c r="E116">
        <v>41</v>
      </c>
      <c r="F116">
        <v>0</v>
      </c>
      <c r="G116">
        <v>0</v>
      </c>
      <c r="H116">
        <v>0</v>
      </c>
      <c r="I116">
        <v>4</v>
      </c>
      <c r="J116">
        <v>0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4.3478260869565216E-2</v>
      </c>
      <c r="S116">
        <v>0</v>
      </c>
      <c r="T116">
        <v>4.3478260869565216E-2</v>
      </c>
    </row>
    <row r="117" spans="1:20" x14ac:dyDescent="0.2">
      <c r="A117" t="s">
        <v>418</v>
      </c>
      <c r="B117">
        <v>45</v>
      </c>
      <c r="C117">
        <v>0</v>
      </c>
      <c r="D117">
        <v>45</v>
      </c>
      <c r="E117">
        <v>30</v>
      </c>
      <c r="F117">
        <v>1</v>
      </c>
      <c r="G117">
        <v>0</v>
      </c>
      <c r="H117">
        <v>1</v>
      </c>
      <c r="I117">
        <v>-1</v>
      </c>
      <c r="J117">
        <v>0</v>
      </c>
      <c r="K117">
        <v>-1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">
      <c r="A118" t="s">
        <v>419</v>
      </c>
      <c r="B118">
        <v>32</v>
      </c>
      <c r="C118">
        <v>0</v>
      </c>
      <c r="D118">
        <v>32</v>
      </c>
      <c r="E118">
        <v>21</v>
      </c>
      <c r="F118">
        <v>0</v>
      </c>
      <c r="G118">
        <v>0</v>
      </c>
      <c r="H118">
        <v>0</v>
      </c>
      <c r="I118">
        <v>-2</v>
      </c>
      <c r="J118">
        <v>0</v>
      </c>
      <c r="K118">
        <v>-2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-6.25E-2</v>
      </c>
      <c r="S118">
        <v>0</v>
      </c>
      <c r="T118">
        <v>-6.25E-2</v>
      </c>
    </row>
    <row r="119" spans="1:20" x14ac:dyDescent="0.2">
      <c r="A119" t="s">
        <v>420</v>
      </c>
      <c r="B119">
        <v>722</v>
      </c>
      <c r="C119">
        <v>0</v>
      </c>
      <c r="D119">
        <v>722</v>
      </c>
      <c r="E119">
        <v>403</v>
      </c>
      <c r="F119">
        <v>37</v>
      </c>
      <c r="G119">
        <v>0</v>
      </c>
      <c r="H119">
        <v>37</v>
      </c>
      <c r="I119">
        <v>35</v>
      </c>
      <c r="J119">
        <v>0</v>
      </c>
      <c r="K119">
        <v>35</v>
      </c>
      <c r="L119">
        <v>6</v>
      </c>
      <c r="M119">
        <v>0</v>
      </c>
      <c r="N119">
        <v>6</v>
      </c>
      <c r="O119">
        <v>6</v>
      </c>
      <c r="P119">
        <v>0</v>
      </c>
      <c r="Q119">
        <v>6</v>
      </c>
      <c r="R119">
        <v>0.11634349030470914</v>
      </c>
      <c r="S119">
        <v>0</v>
      </c>
      <c r="T119">
        <v>0.11634349030470914</v>
      </c>
    </row>
    <row r="120" spans="1:20" x14ac:dyDescent="0.2">
      <c r="A120" t="s">
        <v>421</v>
      </c>
      <c r="B120">
        <v>188</v>
      </c>
      <c r="C120">
        <v>0</v>
      </c>
      <c r="D120">
        <v>188</v>
      </c>
      <c r="E120">
        <v>130</v>
      </c>
      <c r="F120">
        <v>4</v>
      </c>
      <c r="G120">
        <v>0</v>
      </c>
      <c r="H120">
        <v>4</v>
      </c>
      <c r="I120">
        <v>3</v>
      </c>
      <c r="J120">
        <v>0</v>
      </c>
      <c r="K120">
        <v>3</v>
      </c>
      <c r="L120">
        <v>0</v>
      </c>
      <c r="M120">
        <v>0</v>
      </c>
      <c r="N120">
        <v>0</v>
      </c>
      <c r="O120">
        <v>-1</v>
      </c>
      <c r="P120">
        <v>0</v>
      </c>
      <c r="Q120">
        <v>-1</v>
      </c>
      <c r="R120">
        <v>3.1914893617021274E-2</v>
      </c>
      <c r="S120">
        <v>0</v>
      </c>
      <c r="T120">
        <v>3.1914893617021274E-2</v>
      </c>
    </row>
    <row r="121" spans="1:20" x14ac:dyDescent="0.2">
      <c r="A121" t="s">
        <v>422</v>
      </c>
      <c r="B121">
        <v>131</v>
      </c>
      <c r="C121">
        <v>0</v>
      </c>
      <c r="D121">
        <v>131</v>
      </c>
      <c r="E121">
        <v>80</v>
      </c>
      <c r="F121">
        <v>5</v>
      </c>
      <c r="G121">
        <v>0</v>
      </c>
      <c r="H121">
        <v>5</v>
      </c>
      <c r="I121">
        <v>4</v>
      </c>
      <c r="J121">
        <v>0</v>
      </c>
      <c r="K121">
        <v>4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7.6335877862595422E-2</v>
      </c>
      <c r="S121">
        <v>0</v>
      </c>
      <c r="T121">
        <v>7.6335877862595422E-2</v>
      </c>
    </row>
    <row r="122" spans="1:20" x14ac:dyDescent="0.2">
      <c r="A122" t="s">
        <v>423</v>
      </c>
      <c r="B122">
        <v>80</v>
      </c>
      <c r="C122">
        <v>0</v>
      </c>
      <c r="D122">
        <v>80</v>
      </c>
      <c r="E122">
        <v>67</v>
      </c>
      <c r="F122">
        <v>1</v>
      </c>
      <c r="G122">
        <v>0</v>
      </c>
      <c r="H122">
        <v>1</v>
      </c>
      <c r="I122">
        <v>4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6.25E-2</v>
      </c>
      <c r="S122">
        <v>0</v>
      </c>
      <c r="T122">
        <v>6.25E-2</v>
      </c>
    </row>
    <row r="123" spans="1:20" x14ac:dyDescent="0.2">
      <c r="A123" t="s">
        <v>424</v>
      </c>
      <c r="B123">
        <v>100</v>
      </c>
      <c r="C123">
        <v>0</v>
      </c>
      <c r="D123">
        <v>100</v>
      </c>
      <c r="E123">
        <v>63</v>
      </c>
      <c r="F123">
        <v>7</v>
      </c>
      <c r="G123">
        <v>0</v>
      </c>
      <c r="H123">
        <v>7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0.09</v>
      </c>
      <c r="S123">
        <v>0</v>
      </c>
      <c r="T123">
        <v>0.09</v>
      </c>
    </row>
    <row r="124" spans="1:20" x14ac:dyDescent="0.2">
      <c r="A124" t="s">
        <v>425</v>
      </c>
      <c r="B124">
        <v>131</v>
      </c>
      <c r="C124">
        <v>0</v>
      </c>
      <c r="D124">
        <v>131</v>
      </c>
      <c r="E124">
        <v>72</v>
      </c>
      <c r="F124">
        <v>7</v>
      </c>
      <c r="G124">
        <v>0</v>
      </c>
      <c r="H124">
        <v>7</v>
      </c>
      <c r="I124">
        <v>5</v>
      </c>
      <c r="J124">
        <v>0</v>
      </c>
      <c r="K124">
        <v>5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1</v>
      </c>
      <c r="R124">
        <v>9.9236641221374045E-2</v>
      </c>
      <c r="S124">
        <v>0</v>
      </c>
      <c r="T124">
        <v>9.9236641221374045E-2</v>
      </c>
    </row>
    <row r="125" spans="1:20" x14ac:dyDescent="0.2">
      <c r="A125" t="s">
        <v>426</v>
      </c>
      <c r="B125">
        <v>273</v>
      </c>
      <c r="C125">
        <v>0</v>
      </c>
      <c r="D125">
        <v>273</v>
      </c>
      <c r="E125">
        <v>122</v>
      </c>
      <c r="F125">
        <v>9</v>
      </c>
      <c r="G125">
        <v>0</v>
      </c>
      <c r="H125">
        <v>9</v>
      </c>
      <c r="I125">
        <v>17</v>
      </c>
      <c r="J125">
        <v>0</v>
      </c>
      <c r="K125">
        <v>17</v>
      </c>
      <c r="L125">
        <v>1</v>
      </c>
      <c r="M125">
        <v>0</v>
      </c>
      <c r="N125">
        <v>1</v>
      </c>
      <c r="O125">
        <v>2</v>
      </c>
      <c r="P125">
        <v>0</v>
      </c>
      <c r="Q125">
        <v>2</v>
      </c>
      <c r="R125">
        <v>0.10622710622710622</v>
      </c>
      <c r="S125">
        <v>0</v>
      </c>
      <c r="T125">
        <v>0.10622710622710622</v>
      </c>
    </row>
    <row r="126" spans="1:20" x14ac:dyDescent="0.2">
      <c r="A126" t="s">
        <v>427</v>
      </c>
      <c r="B126">
        <v>89</v>
      </c>
      <c r="C126">
        <v>0</v>
      </c>
      <c r="D126">
        <v>89</v>
      </c>
      <c r="E126">
        <v>55</v>
      </c>
      <c r="F126">
        <v>8</v>
      </c>
      <c r="G126">
        <v>0</v>
      </c>
      <c r="H126">
        <v>8</v>
      </c>
      <c r="I126">
        <v>5</v>
      </c>
      <c r="J126">
        <v>0</v>
      </c>
      <c r="K126">
        <v>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v>0.16853932584269662</v>
      </c>
      <c r="S126">
        <v>0</v>
      </c>
      <c r="T126">
        <v>0.16853932584269662</v>
      </c>
    </row>
    <row r="127" spans="1:20" x14ac:dyDescent="0.2">
      <c r="A127" t="s">
        <v>428</v>
      </c>
      <c r="B127">
        <v>68</v>
      </c>
      <c r="C127">
        <v>0</v>
      </c>
      <c r="D127">
        <v>68</v>
      </c>
      <c r="E127">
        <v>29</v>
      </c>
      <c r="F127">
        <v>6</v>
      </c>
      <c r="G127">
        <v>0</v>
      </c>
      <c r="H127">
        <v>6</v>
      </c>
      <c r="I127">
        <v>-1</v>
      </c>
      <c r="J127">
        <v>0</v>
      </c>
      <c r="K127">
        <v>-1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7.3529411764705885E-2</v>
      </c>
      <c r="S127">
        <v>0</v>
      </c>
      <c r="T127">
        <v>7.3529411764705885E-2</v>
      </c>
    </row>
    <row r="128" spans="1:20" x14ac:dyDescent="0.2">
      <c r="A128" t="s">
        <v>429</v>
      </c>
      <c r="B128">
        <v>51</v>
      </c>
      <c r="C128">
        <v>0</v>
      </c>
      <c r="D128">
        <v>51</v>
      </c>
      <c r="E128">
        <v>34</v>
      </c>
      <c r="F128">
        <v>2</v>
      </c>
      <c r="G128">
        <v>0</v>
      </c>
      <c r="H128">
        <v>2</v>
      </c>
      <c r="I128">
        <v>2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7.8431372549019607E-2</v>
      </c>
      <c r="S128">
        <v>0</v>
      </c>
      <c r="T128">
        <v>7.8431372549019607E-2</v>
      </c>
    </row>
    <row r="129" spans="1:20" x14ac:dyDescent="0.2">
      <c r="A129" t="s">
        <v>430</v>
      </c>
      <c r="B129">
        <v>81</v>
      </c>
      <c r="C129">
        <v>0</v>
      </c>
      <c r="D129">
        <v>81</v>
      </c>
      <c r="E129">
        <v>51</v>
      </c>
      <c r="F129">
        <v>4</v>
      </c>
      <c r="G129">
        <v>0</v>
      </c>
      <c r="H129">
        <v>4</v>
      </c>
      <c r="I129">
        <v>3</v>
      </c>
      <c r="J129">
        <v>0</v>
      </c>
      <c r="K129">
        <v>3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8.6419753086419748E-2</v>
      </c>
      <c r="S129">
        <v>0</v>
      </c>
      <c r="T129">
        <v>8.6419753086419748E-2</v>
      </c>
    </row>
    <row r="130" spans="1:20" x14ac:dyDescent="0.2">
      <c r="A130" t="s">
        <v>431</v>
      </c>
      <c r="B130">
        <v>459</v>
      </c>
      <c r="C130">
        <v>0</v>
      </c>
      <c r="D130">
        <v>459</v>
      </c>
      <c r="E130">
        <v>82</v>
      </c>
      <c r="F130">
        <v>18</v>
      </c>
      <c r="G130">
        <v>0</v>
      </c>
      <c r="H130">
        <v>18</v>
      </c>
      <c r="I130">
        <v>2</v>
      </c>
      <c r="J130">
        <v>0</v>
      </c>
      <c r="K130">
        <v>2</v>
      </c>
      <c r="L130">
        <v>2</v>
      </c>
      <c r="M130">
        <v>0</v>
      </c>
      <c r="N130">
        <v>2</v>
      </c>
      <c r="O130">
        <v>0</v>
      </c>
      <c r="P130">
        <v>0</v>
      </c>
      <c r="Q130">
        <v>0</v>
      </c>
      <c r="R130">
        <v>4.793028322440087E-2</v>
      </c>
      <c r="S130">
        <v>0</v>
      </c>
      <c r="T130">
        <v>4.793028322440087E-2</v>
      </c>
    </row>
    <row r="131" spans="1:20" x14ac:dyDescent="0.2">
      <c r="A131" t="s">
        <v>432</v>
      </c>
      <c r="B131">
        <v>73</v>
      </c>
      <c r="C131">
        <v>0</v>
      </c>
      <c r="D131">
        <v>73</v>
      </c>
      <c r="E131">
        <v>56</v>
      </c>
      <c r="F131">
        <v>0</v>
      </c>
      <c r="G131">
        <v>0</v>
      </c>
      <c r="H131">
        <v>0</v>
      </c>
      <c r="I131">
        <v>3</v>
      </c>
      <c r="J131">
        <v>0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4.1095890410958902E-2</v>
      </c>
      <c r="S131">
        <v>0</v>
      </c>
      <c r="T131">
        <v>4.1095890410958902E-2</v>
      </c>
    </row>
    <row r="132" spans="1:20" x14ac:dyDescent="0.2">
      <c r="A132" t="s">
        <v>433</v>
      </c>
      <c r="B132">
        <v>269</v>
      </c>
      <c r="C132">
        <v>0</v>
      </c>
      <c r="D132">
        <v>269</v>
      </c>
      <c r="E132">
        <v>88</v>
      </c>
      <c r="F132">
        <v>11</v>
      </c>
      <c r="G132">
        <v>0</v>
      </c>
      <c r="H132">
        <v>11</v>
      </c>
      <c r="I132">
        <v>4</v>
      </c>
      <c r="J132">
        <v>0</v>
      </c>
      <c r="K132">
        <v>4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2</v>
      </c>
      <c r="R132">
        <v>6.3197026022304828E-2</v>
      </c>
      <c r="S132">
        <v>0</v>
      </c>
      <c r="T132">
        <v>6.3197026022304828E-2</v>
      </c>
    </row>
    <row r="133" spans="1:20" x14ac:dyDescent="0.2">
      <c r="A133" t="s">
        <v>434</v>
      </c>
      <c r="B133">
        <v>106</v>
      </c>
      <c r="C133">
        <v>0</v>
      </c>
      <c r="D133">
        <v>106</v>
      </c>
      <c r="E133">
        <v>50</v>
      </c>
      <c r="F133">
        <v>4</v>
      </c>
      <c r="G133">
        <v>0</v>
      </c>
      <c r="H133">
        <v>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1</v>
      </c>
      <c r="R133">
        <v>4.716981132075472E-2</v>
      </c>
      <c r="S133">
        <v>0</v>
      </c>
      <c r="T133">
        <v>4.716981132075472E-2</v>
      </c>
    </row>
    <row r="134" spans="1:20" x14ac:dyDescent="0.2">
      <c r="A134" t="s">
        <v>435</v>
      </c>
      <c r="B134">
        <v>70</v>
      </c>
      <c r="C134">
        <v>0</v>
      </c>
      <c r="D134">
        <v>70</v>
      </c>
      <c r="E134">
        <v>46</v>
      </c>
      <c r="F134">
        <v>19</v>
      </c>
      <c r="G134">
        <v>0</v>
      </c>
      <c r="H134">
        <v>19</v>
      </c>
      <c r="I134">
        <v>2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0.3</v>
      </c>
      <c r="S134">
        <v>0</v>
      </c>
      <c r="T134">
        <v>0.3</v>
      </c>
    </row>
    <row r="135" spans="1:20" x14ac:dyDescent="0.2">
      <c r="A135" t="s">
        <v>436</v>
      </c>
      <c r="B135">
        <v>104</v>
      </c>
      <c r="C135">
        <v>0</v>
      </c>
      <c r="D135">
        <v>104</v>
      </c>
      <c r="E135">
        <v>47</v>
      </c>
      <c r="F135">
        <v>25</v>
      </c>
      <c r="G135">
        <v>0</v>
      </c>
      <c r="H135">
        <v>25</v>
      </c>
      <c r="I135">
        <v>6</v>
      </c>
      <c r="J135">
        <v>0</v>
      </c>
      <c r="K135">
        <v>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0.29807692307692307</v>
      </c>
      <c r="S135">
        <v>0</v>
      </c>
      <c r="T135">
        <v>0.29807692307692307</v>
      </c>
    </row>
    <row r="136" spans="1:20" x14ac:dyDescent="0.2">
      <c r="A136" t="s">
        <v>437</v>
      </c>
      <c r="B136">
        <v>115</v>
      </c>
      <c r="C136">
        <v>0</v>
      </c>
      <c r="D136">
        <v>115</v>
      </c>
      <c r="E136">
        <v>56</v>
      </c>
      <c r="F136">
        <v>17</v>
      </c>
      <c r="G136">
        <v>0</v>
      </c>
      <c r="H136">
        <v>17</v>
      </c>
      <c r="I136">
        <v>4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0.18260869565217391</v>
      </c>
      <c r="S136">
        <v>0</v>
      </c>
      <c r="T136">
        <v>0.18260869565217391</v>
      </c>
    </row>
    <row r="137" spans="1:20" x14ac:dyDescent="0.2">
      <c r="A137" t="s">
        <v>438</v>
      </c>
      <c r="B137">
        <v>99</v>
      </c>
      <c r="C137">
        <v>0</v>
      </c>
      <c r="D137">
        <v>99</v>
      </c>
      <c r="E137">
        <v>46</v>
      </c>
      <c r="F137">
        <v>20</v>
      </c>
      <c r="G137">
        <v>0</v>
      </c>
      <c r="H137">
        <v>20</v>
      </c>
      <c r="I137">
        <v>4</v>
      </c>
      <c r="J137">
        <v>0</v>
      </c>
      <c r="K137">
        <v>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0.24242424242424243</v>
      </c>
      <c r="S137">
        <v>0</v>
      </c>
      <c r="T137">
        <v>0.24242424242424243</v>
      </c>
    </row>
    <row r="138" spans="1:20" x14ac:dyDescent="0.2">
      <c r="A138" t="s">
        <v>439</v>
      </c>
      <c r="B138">
        <v>84</v>
      </c>
      <c r="C138">
        <v>0</v>
      </c>
      <c r="D138">
        <v>84</v>
      </c>
      <c r="E138">
        <v>41</v>
      </c>
      <c r="F138">
        <v>9</v>
      </c>
      <c r="G138">
        <v>0</v>
      </c>
      <c r="H138">
        <v>9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0.11904761904761904</v>
      </c>
      <c r="S138">
        <v>0</v>
      </c>
      <c r="T138">
        <v>0.11904761904761904</v>
      </c>
    </row>
    <row r="139" spans="1:20" x14ac:dyDescent="0.2">
      <c r="A139" t="s">
        <v>440</v>
      </c>
      <c r="B139">
        <v>36</v>
      </c>
      <c r="C139">
        <v>0</v>
      </c>
      <c r="D139">
        <v>36</v>
      </c>
      <c r="E139">
        <v>21</v>
      </c>
      <c r="F139">
        <v>15</v>
      </c>
      <c r="G139">
        <v>0</v>
      </c>
      <c r="H139">
        <v>15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0.44444444444444442</v>
      </c>
      <c r="S139">
        <v>0</v>
      </c>
      <c r="T139">
        <v>0.44444444444444442</v>
      </c>
    </row>
    <row r="140" spans="1:20" x14ac:dyDescent="0.2">
      <c r="A140" t="s">
        <v>441</v>
      </c>
      <c r="B140">
        <v>161</v>
      </c>
      <c r="C140">
        <v>0</v>
      </c>
      <c r="D140">
        <v>161</v>
      </c>
      <c r="E140">
        <v>50</v>
      </c>
      <c r="F140">
        <v>14</v>
      </c>
      <c r="G140">
        <v>0</v>
      </c>
      <c r="H140">
        <v>14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9.3167701863354033E-2</v>
      </c>
      <c r="S140">
        <v>0</v>
      </c>
      <c r="T140">
        <v>9.3167701863354033E-2</v>
      </c>
    </row>
    <row r="141" spans="1:20" x14ac:dyDescent="0.2">
      <c r="A141" t="s">
        <v>442</v>
      </c>
      <c r="B141">
        <v>414</v>
      </c>
      <c r="C141">
        <v>0</v>
      </c>
      <c r="D141">
        <v>414</v>
      </c>
      <c r="E141">
        <v>110</v>
      </c>
      <c r="F141">
        <v>45</v>
      </c>
      <c r="G141">
        <v>0</v>
      </c>
      <c r="H141">
        <v>45</v>
      </c>
      <c r="I141">
        <v>17</v>
      </c>
      <c r="J141">
        <v>0</v>
      </c>
      <c r="K141">
        <v>17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1</v>
      </c>
      <c r="R141">
        <v>0.15217391304347827</v>
      </c>
      <c r="S141">
        <v>0</v>
      </c>
      <c r="T141">
        <v>0.15217391304347827</v>
      </c>
    </row>
    <row r="142" spans="1:20" x14ac:dyDescent="0.2">
      <c r="A142" t="s">
        <v>443</v>
      </c>
      <c r="B142">
        <v>46</v>
      </c>
      <c r="C142">
        <v>0</v>
      </c>
      <c r="D142">
        <v>46</v>
      </c>
      <c r="E142">
        <v>29</v>
      </c>
      <c r="F142">
        <v>9</v>
      </c>
      <c r="G142">
        <v>0</v>
      </c>
      <c r="H142">
        <v>9</v>
      </c>
      <c r="I142">
        <v>2</v>
      </c>
      <c r="J142">
        <v>0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0.2391304347826087</v>
      </c>
      <c r="S142">
        <v>0</v>
      </c>
      <c r="T142">
        <v>0.2391304347826087</v>
      </c>
    </row>
    <row r="143" spans="1:20" x14ac:dyDescent="0.2">
      <c r="A143" t="s">
        <v>444</v>
      </c>
      <c r="B143">
        <v>131</v>
      </c>
      <c r="C143">
        <v>0</v>
      </c>
      <c r="D143">
        <v>131</v>
      </c>
      <c r="E143">
        <v>36</v>
      </c>
      <c r="F143">
        <v>13</v>
      </c>
      <c r="G143">
        <v>0</v>
      </c>
      <c r="H143">
        <v>13</v>
      </c>
      <c r="I143">
        <v>10</v>
      </c>
      <c r="J143">
        <v>0</v>
      </c>
      <c r="K143">
        <v>10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0.17557251908396945</v>
      </c>
      <c r="S143">
        <v>0</v>
      </c>
      <c r="T143">
        <v>0.17557251908396945</v>
      </c>
    </row>
    <row r="144" spans="1:20" x14ac:dyDescent="0.2">
      <c r="A144" t="s">
        <v>445</v>
      </c>
      <c r="B144">
        <v>125</v>
      </c>
      <c r="C144">
        <v>0</v>
      </c>
      <c r="D144">
        <v>125</v>
      </c>
      <c r="E144">
        <v>47</v>
      </c>
      <c r="F144">
        <v>11</v>
      </c>
      <c r="G144">
        <v>0</v>
      </c>
      <c r="H144">
        <v>11</v>
      </c>
      <c r="I144">
        <v>4</v>
      </c>
      <c r="J144">
        <v>0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0.12</v>
      </c>
      <c r="S144">
        <v>0</v>
      </c>
      <c r="T144">
        <v>0.12</v>
      </c>
    </row>
    <row r="145" spans="1:20" x14ac:dyDescent="0.2">
      <c r="A145" t="s">
        <v>446</v>
      </c>
      <c r="B145">
        <v>134</v>
      </c>
      <c r="C145">
        <v>0</v>
      </c>
      <c r="D145">
        <v>134</v>
      </c>
      <c r="E145">
        <v>38</v>
      </c>
      <c r="F145">
        <v>21</v>
      </c>
      <c r="G145">
        <v>0</v>
      </c>
      <c r="H145">
        <v>21</v>
      </c>
      <c r="I145">
        <v>3</v>
      </c>
      <c r="J145">
        <v>0</v>
      </c>
      <c r="K145">
        <v>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0.17910447761194029</v>
      </c>
      <c r="S145">
        <v>0</v>
      </c>
      <c r="T145">
        <v>0.17910447761194029</v>
      </c>
    </row>
    <row r="146" spans="1:20" x14ac:dyDescent="0.2">
      <c r="A146" t="s">
        <v>447</v>
      </c>
      <c r="B146">
        <v>669</v>
      </c>
      <c r="C146">
        <v>0</v>
      </c>
      <c r="D146">
        <v>669</v>
      </c>
      <c r="E146">
        <v>362</v>
      </c>
      <c r="F146">
        <v>86</v>
      </c>
      <c r="G146">
        <v>0</v>
      </c>
      <c r="H146">
        <v>86</v>
      </c>
      <c r="I146">
        <v>41</v>
      </c>
      <c r="J146">
        <v>0</v>
      </c>
      <c r="K146">
        <v>41</v>
      </c>
      <c r="L146">
        <v>3</v>
      </c>
      <c r="M146">
        <v>0</v>
      </c>
      <c r="N146">
        <v>3</v>
      </c>
      <c r="O146">
        <v>2</v>
      </c>
      <c r="P146">
        <v>0</v>
      </c>
      <c r="Q146">
        <v>2</v>
      </c>
      <c r="R146">
        <v>0.19730941704035873</v>
      </c>
      <c r="S146">
        <v>0</v>
      </c>
      <c r="T146">
        <v>0.19730941704035873</v>
      </c>
    </row>
    <row r="147" spans="1:20" x14ac:dyDescent="0.2">
      <c r="A147" t="s">
        <v>448</v>
      </c>
      <c r="B147">
        <v>452</v>
      </c>
      <c r="C147">
        <v>0</v>
      </c>
      <c r="D147">
        <v>452</v>
      </c>
      <c r="E147">
        <v>268</v>
      </c>
      <c r="F147">
        <v>44</v>
      </c>
      <c r="G147">
        <v>0</v>
      </c>
      <c r="H147">
        <v>44</v>
      </c>
      <c r="I147">
        <v>15</v>
      </c>
      <c r="J147">
        <v>0</v>
      </c>
      <c r="K147">
        <v>15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0.13053097345132744</v>
      </c>
      <c r="S147">
        <v>0</v>
      </c>
      <c r="T147">
        <v>0.13053097345132744</v>
      </c>
    </row>
    <row r="148" spans="1:20" x14ac:dyDescent="0.2">
      <c r="A148" t="s">
        <v>449</v>
      </c>
      <c r="B148">
        <v>352</v>
      </c>
      <c r="C148">
        <v>0</v>
      </c>
      <c r="D148">
        <v>352</v>
      </c>
      <c r="E148">
        <v>168</v>
      </c>
      <c r="F148">
        <v>39</v>
      </c>
      <c r="G148">
        <v>0</v>
      </c>
      <c r="H148">
        <v>39</v>
      </c>
      <c r="I148">
        <v>16</v>
      </c>
      <c r="J148">
        <v>0</v>
      </c>
      <c r="K148">
        <v>16</v>
      </c>
      <c r="L148">
        <v>1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0.15909090909090909</v>
      </c>
      <c r="S148">
        <v>0</v>
      </c>
      <c r="T148">
        <v>0.15909090909090909</v>
      </c>
    </row>
    <row r="149" spans="1:20" x14ac:dyDescent="0.2">
      <c r="A149" t="s">
        <v>450</v>
      </c>
      <c r="B149">
        <v>127</v>
      </c>
      <c r="C149">
        <v>0</v>
      </c>
      <c r="D149">
        <v>127</v>
      </c>
      <c r="E149">
        <v>66</v>
      </c>
      <c r="F149">
        <v>36</v>
      </c>
      <c r="G149">
        <v>0</v>
      </c>
      <c r="H149">
        <v>36</v>
      </c>
      <c r="I149">
        <v>4</v>
      </c>
      <c r="J149">
        <v>0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0.31496062992125984</v>
      </c>
      <c r="S149">
        <v>0</v>
      </c>
      <c r="T149">
        <v>0.31496062992125984</v>
      </c>
    </row>
    <row r="150" spans="1:20" x14ac:dyDescent="0.2">
      <c r="A150" t="s">
        <v>451</v>
      </c>
      <c r="B150">
        <v>150</v>
      </c>
      <c r="C150">
        <v>0</v>
      </c>
      <c r="D150">
        <v>150</v>
      </c>
      <c r="E150">
        <v>69</v>
      </c>
      <c r="F150">
        <v>33</v>
      </c>
      <c r="G150">
        <v>0</v>
      </c>
      <c r="H150">
        <v>33</v>
      </c>
      <c r="I150">
        <v>3</v>
      </c>
      <c r="J150">
        <v>0</v>
      </c>
      <c r="K150">
        <v>3</v>
      </c>
      <c r="L150">
        <v>1</v>
      </c>
      <c r="M150">
        <v>0</v>
      </c>
      <c r="N150">
        <v>1</v>
      </c>
      <c r="O150">
        <v>1</v>
      </c>
      <c r="P150">
        <v>0</v>
      </c>
      <c r="Q150">
        <v>1</v>
      </c>
      <c r="R150">
        <v>0.25333333333333335</v>
      </c>
      <c r="S150">
        <v>0</v>
      </c>
      <c r="T150">
        <v>0.25333333333333335</v>
      </c>
    </row>
    <row r="151" spans="1:20" x14ac:dyDescent="0.2">
      <c r="A151" t="s">
        <v>452</v>
      </c>
      <c r="B151">
        <v>122</v>
      </c>
      <c r="C151">
        <v>0</v>
      </c>
      <c r="D151">
        <v>122</v>
      </c>
      <c r="E151">
        <v>59</v>
      </c>
      <c r="F151">
        <v>2</v>
      </c>
      <c r="G151">
        <v>0</v>
      </c>
      <c r="H151">
        <v>2</v>
      </c>
      <c r="I151">
        <v>2</v>
      </c>
      <c r="J151">
        <v>0</v>
      </c>
      <c r="K151">
        <v>2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1</v>
      </c>
      <c r="R151">
        <v>4.0983606557377046E-2</v>
      </c>
      <c r="S151">
        <v>0</v>
      </c>
      <c r="T151">
        <v>4.0983606557377046E-2</v>
      </c>
    </row>
    <row r="152" spans="1:20" x14ac:dyDescent="0.2">
      <c r="A152" t="s">
        <v>453</v>
      </c>
      <c r="B152">
        <v>128</v>
      </c>
      <c r="C152">
        <v>0</v>
      </c>
      <c r="D152">
        <v>128</v>
      </c>
      <c r="E152">
        <v>41</v>
      </c>
      <c r="F152">
        <v>9</v>
      </c>
      <c r="G152">
        <v>0</v>
      </c>
      <c r="H152">
        <v>9</v>
      </c>
      <c r="I152">
        <v>3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9.375E-2</v>
      </c>
      <c r="S152">
        <v>0</v>
      </c>
      <c r="T152">
        <v>9.375E-2</v>
      </c>
    </row>
    <row r="153" spans="1:20" x14ac:dyDescent="0.2">
      <c r="A153" t="s">
        <v>454</v>
      </c>
      <c r="B153">
        <v>76</v>
      </c>
      <c r="C153">
        <v>0</v>
      </c>
      <c r="D153">
        <v>76</v>
      </c>
      <c r="E153">
        <v>37</v>
      </c>
      <c r="F153">
        <v>6</v>
      </c>
      <c r="G153">
        <v>0</v>
      </c>
      <c r="H153">
        <v>6</v>
      </c>
      <c r="I153">
        <v>4</v>
      </c>
      <c r="J153">
        <v>0</v>
      </c>
      <c r="K153">
        <v>4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0.14473684210526316</v>
      </c>
      <c r="S153">
        <v>0</v>
      </c>
      <c r="T153">
        <v>0.14473684210526316</v>
      </c>
    </row>
    <row r="154" spans="1:20" x14ac:dyDescent="0.2">
      <c r="A154" t="s">
        <v>455</v>
      </c>
      <c r="B154">
        <v>56</v>
      </c>
      <c r="C154">
        <v>0</v>
      </c>
      <c r="D154">
        <v>56</v>
      </c>
      <c r="E154">
        <v>30</v>
      </c>
      <c r="F154">
        <v>4</v>
      </c>
      <c r="G154">
        <v>0</v>
      </c>
      <c r="H154">
        <v>4</v>
      </c>
      <c r="I154">
        <v>2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0.10714285714285714</v>
      </c>
      <c r="S154">
        <v>0</v>
      </c>
      <c r="T154">
        <v>0.10714285714285714</v>
      </c>
    </row>
    <row r="155" spans="1:20" x14ac:dyDescent="0.2">
      <c r="A155" t="s">
        <v>456</v>
      </c>
      <c r="B155">
        <v>67</v>
      </c>
      <c r="C155">
        <v>0</v>
      </c>
      <c r="D155">
        <v>67</v>
      </c>
      <c r="E155">
        <v>23</v>
      </c>
      <c r="F155">
        <v>5</v>
      </c>
      <c r="G155">
        <v>0</v>
      </c>
      <c r="H155">
        <v>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7.4626865671641784E-2</v>
      </c>
      <c r="S155">
        <v>0</v>
      </c>
      <c r="T155">
        <v>7.4626865671641784E-2</v>
      </c>
    </row>
    <row r="156" spans="1:20" x14ac:dyDescent="0.2">
      <c r="A156" t="s">
        <v>457</v>
      </c>
      <c r="B156">
        <v>84</v>
      </c>
      <c r="C156">
        <v>0</v>
      </c>
      <c r="D156">
        <v>84</v>
      </c>
      <c r="E156">
        <v>19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2.3809523809523808E-2</v>
      </c>
      <c r="S156">
        <v>0</v>
      </c>
      <c r="T156">
        <v>2.3809523809523808E-2</v>
      </c>
    </row>
    <row r="157" spans="1:20" x14ac:dyDescent="0.2">
      <c r="A157" t="s">
        <v>458</v>
      </c>
      <c r="B157">
        <v>91</v>
      </c>
      <c r="C157">
        <v>0</v>
      </c>
      <c r="D157">
        <v>91</v>
      </c>
      <c r="E157">
        <v>40</v>
      </c>
      <c r="F157">
        <v>5</v>
      </c>
      <c r="G157">
        <v>0</v>
      </c>
      <c r="H157">
        <v>5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6.5934065934065936E-2</v>
      </c>
      <c r="S157">
        <v>0</v>
      </c>
      <c r="T157">
        <v>6.5934065934065936E-2</v>
      </c>
    </row>
    <row r="158" spans="1:20" x14ac:dyDescent="0.2">
      <c r="A158" t="s">
        <v>459</v>
      </c>
      <c r="B158">
        <v>139</v>
      </c>
      <c r="C158">
        <v>0</v>
      </c>
      <c r="D158">
        <v>139</v>
      </c>
      <c r="E158">
        <v>61</v>
      </c>
      <c r="F158">
        <v>3</v>
      </c>
      <c r="G158">
        <v>0</v>
      </c>
      <c r="H158">
        <v>3</v>
      </c>
      <c r="I158">
        <v>4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5.7553956834532377E-2</v>
      </c>
      <c r="S158">
        <v>0</v>
      </c>
      <c r="T158">
        <v>5.7553956834532377E-2</v>
      </c>
    </row>
    <row r="159" spans="1:20" x14ac:dyDescent="0.2">
      <c r="A159" t="s">
        <v>460</v>
      </c>
      <c r="B159">
        <v>106</v>
      </c>
      <c r="C159">
        <v>0</v>
      </c>
      <c r="D159">
        <v>106</v>
      </c>
      <c r="E159">
        <v>45</v>
      </c>
      <c r="F159">
        <v>0</v>
      </c>
      <c r="G159">
        <v>0</v>
      </c>
      <c r="H159">
        <v>0</v>
      </c>
      <c r="I159">
        <v>6</v>
      </c>
      <c r="J159">
        <v>0</v>
      </c>
      <c r="K159">
        <v>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5.6603773584905662E-2</v>
      </c>
      <c r="S159">
        <v>0</v>
      </c>
      <c r="T159">
        <v>5.6603773584905662E-2</v>
      </c>
    </row>
    <row r="160" spans="1:20" x14ac:dyDescent="0.2">
      <c r="A160" t="s">
        <v>461</v>
      </c>
      <c r="B160">
        <v>437</v>
      </c>
      <c r="C160">
        <v>0</v>
      </c>
      <c r="D160">
        <v>437</v>
      </c>
      <c r="E160">
        <v>155</v>
      </c>
      <c r="F160">
        <v>22</v>
      </c>
      <c r="G160">
        <v>0</v>
      </c>
      <c r="H160">
        <v>22</v>
      </c>
      <c r="I160">
        <v>19</v>
      </c>
      <c r="J160">
        <v>0</v>
      </c>
      <c r="K160">
        <v>19</v>
      </c>
      <c r="L160">
        <v>0</v>
      </c>
      <c r="M160">
        <v>0</v>
      </c>
      <c r="N160">
        <v>0</v>
      </c>
      <c r="O160">
        <v>3</v>
      </c>
      <c r="P160">
        <v>0</v>
      </c>
      <c r="Q160">
        <v>3</v>
      </c>
      <c r="R160">
        <v>0.10068649885583524</v>
      </c>
      <c r="S160">
        <v>0</v>
      </c>
      <c r="T160">
        <v>0.10068649885583524</v>
      </c>
    </row>
    <row r="161" spans="1:20" x14ac:dyDescent="0.2">
      <c r="A161" t="s">
        <v>462</v>
      </c>
      <c r="B161">
        <v>304</v>
      </c>
      <c r="C161">
        <v>0</v>
      </c>
      <c r="D161">
        <v>304</v>
      </c>
      <c r="E161">
        <v>120</v>
      </c>
      <c r="F161">
        <v>17</v>
      </c>
      <c r="G161">
        <v>0</v>
      </c>
      <c r="H161">
        <v>17</v>
      </c>
      <c r="I161">
        <v>23</v>
      </c>
      <c r="J161">
        <v>0</v>
      </c>
      <c r="K161">
        <v>23</v>
      </c>
      <c r="L161">
        <v>2</v>
      </c>
      <c r="M161">
        <v>0</v>
      </c>
      <c r="N161">
        <v>2</v>
      </c>
      <c r="O161">
        <v>1</v>
      </c>
      <c r="P161">
        <v>0</v>
      </c>
      <c r="Q161">
        <v>1</v>
      </c>
      <c r="R161">
        <v>0.14144736842105263</v>
      </c>
      <c r="S161">
        <v>0</v>
      </c>
      <c r="T161">
        <v>0.14144736842105263</v>
      </c>
    </row>
    <row r="162" spans="1:20" x14ac:dyDescent="0.2">
      <c r="A162" t="s">
        <v>463</v>
      </c>
      <c r="B162">
        <v>140</v>
      </c>
      <c r="C162">
        <v>0</v>
      </c>
      <c r="D162">
        <v>140</v>
      </c>
      <c r="E162">
        <v>52</v>
      </c>
      <c r="F162">
        <v>7</v>
      </c>
      <c r="G162">
        <v>0</v>
      </c>
      <c r="H162">
        <v>7</v>
      </c>
      <c r="I162">
        <v>7</v>
      </c>
      <c r="J162">
        <v>0</v>
      </c>
      <c r="K162">
        <v>7</v>
      </c>
      <c r="L162">
        <v>1</v>
      </c>
      <c r="M162">
        <v>0</v>
      </c>
      <c r="N162">
        <v>1</v>
      </c>
      <c r="O162">
        <v>0</v>
      </c>
      <c r="P162">
        <v>0</v>
      </c>
      <c r="Q162">
        <v>0</v>
      </c>
      <c r="R162">
        <v>0.10714285714285714</v>
      </c>
      <c r="S162">
        <v>0</v>
      </c>
      <c r="T162">
        <v>0.10714285714285714</v>
      </c>
    </row>
    <row r="163" spans="1:20" x14ac:dyDescent="0.2">
      <c r="A163" t="s">
        <v>464</v>
      </c>
      <c r="B163">
        <v>64</v>
      </c>
      <c r="C163">
        <v>0</v>
      </c>
      <c r="D163">
        <v>64</v>
      </c>
      <c r="E163">
        <v>33</v>
      </c>
      <c r="F163">
        <v>4</v>
      </c>
      <c r="G163">
        <v>0</v>
      </c>
      <c r="H163">
        <v>4</v>
      </c>
      <c r="I163">
        <v>3</v>
      </c>
      <c r="J163">
        <v>0</v>
      </c>
      <c r="K163">
        <v>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0.109375</v>
      </c>
      <c r="S163">
        <v>0</v>
      </c>
      <c r="T163">
        <v>0.109375</v>
      </c>
    </row>
    <row r="164" spans="1:20" x14ac:dyDescent="0.2">
      <c r="A164" t="s">
        <v>465</v>
      </c>
      <c r="B164">
        <v>224</v>
      </c>
      <c r="C164">
        <v>0</v>
      </c>
      <c r="D164">
        <v>224</v>
      </c>
      <c r="E164">
        <v>120</v>
      </c>
      <c r="F164">
        <v>26</v>
      </c>
      <c r="G164">
        <v>0</v>
      </c>
      <c r="H164">
        <v>26</v>
      </c>
      <c r="I164">
        <v>7</v>
      </c>
      <c r="J164">
        <v>0</v>
      </c>
      <c r="K164">
        <v>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0.14732142857142858</v>
      </c>
      <c r="S164">
        <v>0</v>
      </c>
      <c r="T164">
        <v>0.14732142857142858</v>
      </c>
    </row>
    <row r="165" spans="1:20" x14ac:dyDescent="0.2">
      <c r="A165" t="s">
        <v>466</v>
      </c>
      <c r="B165">
        <v>218</v>
      </c>
      <c r="C165">
        <v>0</v>
      </c>
      <c r="D165">
        <v>218</v>
      </c>
      <c r="E165">
        <v>108</v>
      </c>
      <c r="F165">
        <v>19</v>
      </c>
      <c r="G165">
        <v>0</v>
      </c>
      <c r="H165">
        <v>19</v>
      </c>
      <c r="I165">
        <v>7</v>
      </c>
      <c r="J165">
        <v>0</v>
      </c>
      <c r="K165">
        <v>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0.11926605504587157</v>
      </c>
      <c r="S165">
        <v>0</v>
      </c>
      <c r="T165">
        <v>0.11926605504587157</v>
      </c>
    </row>
    <row r="166" spans="1:20" x14ac:dyDescent="0.2">
      <c r="A166" t="s">
        <v>467</v>
      </c>
      <c r="B166">
        <v>173</v>
      </c>
      <c r="C166">
        <v>0</v>
      </c>
      <c r="D166">
        <v>173</v>
      </c>
      <c r="E166">
        <v>88</v>
      </c>
      <c r="F166">
        <v>10</v>
      </c>
      <c r="G166">
        <v>0</v>
      </c>
      <c r="H166">
        <v>10</v>
      </c>
      <c r="I166">
        <v>9</v>
      </c>
      <c r="J166">
        <v>0</v>
      </c>
      <c r="K166">
        <v>9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0.10982658959537572</v>
      </c>
      <c r="S166">
        <v>0</v>
      </c>
      <c r="T166">
        <v>0.10982658959537572</v>
      </c>
    </row>
    <row r="167" spans="1:20" x14ac:dyDescent="0.2">
      <c r="A167" t="s">
        <v>468</v>
      </c>
      <c r="B167">
        <v>322</v>
      </c>
      <c r="C167">
        <v>0</v>
      </c>
      <c r="D167">
        <v>322</v>
      </c>
      <c r="E167">
        <v>46</v>
      </c>
      <c r="F167">
        <v>25</v>
      </c>
      <c r="G167">
        <v>0</v>
      </c>
      <c r="H167">
        <v>25</v>
      </c>
      <c r="I167">
        <v>8</v>
      </c>
      <c r="J167">
        <v>0</v>
      </c>
      <c r="K167">
        <v>8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0.10559006211180125</v>
      </c>
      <c r="S167">
        <v>0</v>
      </c>
      <c r="T167">
        <v>0.10559006211180125</v>
      </c>
    </row>
    <row r="168" spans="1:20" x14ac:dyDescent="0.2">
      <c r="A168" t="s">
        <v>469</v>
      </c>
      <c r="B168">
        <v>111</v>
      </c>
      <c r="C168">
        <v>0</v>
      </c>
      <c r="D168">
        <v>111</v>
      </c>
      <c r="E168">
        <v>51</v>
      </c>
      <c r="F168">
        <v>10</v>
      </c>
      <c r="G168">
        <v>0</v>
      </c>
      <c r="H168">
        <v>10</v>
      </c>
      <c r="I168">
        <v>3</v>
      </c>
      <c r="J168">
        <v>0</v>
      </c>
      <c r="K168">
        <v>3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0.12612612612612611</v>
      </c>
      <c r="S168">
        <v>0</v>
      </c>
      <c r="T168">
        <v>0.12612612612612611</v>
      </c>
    </row>
    <row r="169" spans="1:20" x14ac:dyDescent="0.2">
      <c r="A169" t="s">
        <v>470</v>
      </c>
      <c r="B169">
        <v>62</v>
      </c>
      <c r="C169">
        <v>0</v>
      </c>
      <c r="D169">
        <v>62</v>
      </c>
      <c r="E169">
        <v>40</v>
      </c>
      <c r="F169">
        <v>2</v>
      </c>
      <c r="G169">
        <v>0</v>
      </c>
      <c r="H169">
        <v>2</v>
      </c>
      <c r="I169">
        <v>2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6.4516129032258063E-2</v>
      </c>
      <c r="S169">
        <v>0</v>
      </c>
      <c r="T169">
        <v>6.4516129032258063E-2</v>
      </c>
    </row>
    <row r="170" spans="1:20" x14ac:dyDescent="0.2">
      <c r="A170" t="s">
        <v>471</v>
      </c>
      <c r="B170">
        <v>55</v>
      </c>
      <c r="C170">
        <v>0</v>
      </c>
      <c r="D170">
        <v>55</v>
      </c>
      <c r="E170">
        <v>26</v>
      </c>
      <c r="F170">
        <v>6</v>
      </c>
      <c r="G170">
        <v>0</v>
      </c>
      <c r="H170">
        <v>6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0.12727272727272726</v>
      </c>
      <c r="S170">
        <v>0</v>
      </c>
      <c r="T170">
        <v>0.12727272727272726</v>
      </c>
    </row>
    <row r="171" spans="1:20" x14ac:dyDescent="0.2">
      <c r="A171" t="s">
        <v>472</v>
      </c>
      <c r="B171">
        <v>110</v>
      </c>
      <c r="C171">
        <v>0</v>
      </c>
      <c r="D171">
        <v>110</v>
      </c>
      <c r="E171">
        <v>50</v>
      </c>
      <c r="F171">
        <v>11</v>
      </c>
      <c r="G171">
        <v>0</v>
      </c>
      <c r="H171">
        <v>11</v>
      </c>
      <c r="I171">
        <v>6</v>
      </c>
      <c r="J171">
        <v>0</v>
      </c>
      <c r="K171">
        <v>6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1</v>
      </c>
      <c r="R171">
        <v>0.16363636363636364</v>
      </c>
      <c r="S171">
        <v>0</v>
      </c>
      <c r="T171">
        <v>0.16363636363636364</v>
      </c>
    </row>
    <row r="172" spans="1:20" x14ac:dyDescent="0.2">
      <c r="A172" t="s">
        <v>473</v>
      </c>
      <c r="B172">
        <v>250</v>
      </c>
      <c r="C172">
        <v>1978</v>
      </c>
      <c r="D172">
        <v>2228</v>
      </c>
      <c r="E172">
        <v>69</v>
      </c>
      <c r="F172">
        <v>15</v>
      </c>
      <c r="G172">
        <v>10</v>
      </c>
      <c r="H172">
        <v>25</v>
      </c>
      <c r="I172">
        <v>8</v>
      </c>
      <c r="J172">
        <v>0</v>
      </c>
      <c r="K172">
        <v>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9.1999999999999998E-2</v>
      </c>
      <c r="S172">
        <v>5.0556117290192111E-3</v>
      </c>
      <c r="T172">
        <v>1.481149012567325E-2</v>
      </c>
    </row>
    <row r="173" spans="1:20" x14ac:dyDescent="0.2">
      <c r="A173" t="s">
        <v>474</v>
      </c>
      <c r="B173">
        <v>461</v>
      </c>
      <c r="C173">
        <v>2419</v>
      </c>
      <c r="D173">
        <v>2880</v>
      </c>
      <c r="E173">
        <v>203</v>
      </c>
      <c r="F173">
        <v>39</v>
      </c>
      <c r="G173">
        <v>18</v>
      </c>
      <c r="H173">
        <v>57</v>
      </c>
      <c r="I173">
        <v>21</v>
      </c>
      <c r="J173">
        <v>0</v>
      </c>
      <c r="K173">
        <v>21</v>
      </c>
      <c r="L173">
        <v>1</v>
      </c>
      <c r="M173">
        <v>0</v>
      </c>
      <c r="N173">
        <v>1</v>
      </c>
      <c r="O173">
        <v>1</v>
      </c>
      <c r="P173">
        <v>0</v>
      </c>
      <c r="Q173">
        <v>1</v>
      </c>
      <c r="R173">
        <v>0.13449023861171366</v>
      </c>
      <c r="S173">
        <v>7.4410913600661431E-3</v>
      </c>
      <c r="T173">
        <v>2.7777777777777776E-2</v>
      </c>
    </row>
    <row r="174" spans="1:20" x14ac:dyDescent="0.2">
      <c r="A174" t="s">
        <v>475</v>
      </c>
      <c r="B174">
        <v>300</v>
      </c>
      <c r="C174">
        <v>2276</v>
      </c>
      <c r="D174">
        <v>2576</v>
      </c>
      <c r="E174">
        <v>132</v>
      </c>
      <c r="F174">
        <v>12</v>
      </c>
      <c r="G174">
        <v>20</v>
      </c>
      <c r="H174">
        <v>32</v>
      </c>
      <c r="I174">
        <v>17</v>
      </c>
      <c r="J174">
        <v>0</v>
      </c>
      <c r="K174">
        <v>17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0.1</v>
      </c>
      <c r="S174">
        <v>8.7873462214411256E-3</v>
      </c>
      <c r="T174">
        <v>1.9409937888198756E-2</v>
      </c>
    </row>
    <row r="175" spans="1:20" x14ac:dyDescent="0.2">
      <c r="A175" t="s">
        <v>476</v>
      </c>
      <c r="B175">
        <v>213</v>
      </c>
      <c r="C175">
        <v>2058</v>
      </c>
      <c r="D175">
        <v>2271</v>
      </c>
      <c r="E175">
        <v>116</v>
      </c>
      <c r="F175">
        <v>16</v>
      </c>
      <c r="G175">
        <v>14</v>
      </c>
      <c r="H175">
        <v>30</v>
      </c>
      <c r="I175">
        <v>7</v>
      </c>
      <c r="J175">
        <v>0</v>
      </c>
      <c r="K175">
        <v>7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1</v>
      </c>
      <c r="R175">
        <v>0.11267605633802817</v>
      </c>
      <c r="S175">
        <v>6.8027210884353739E-3</v>
      </c>
      <c r="T175">
        <v>1.6732716864817261E-2</v>
      </c>
    </row>
    <row r="176" spans="1:20" x14ac:dyDescent="0.2">
      <c r="A176" t="s">
        <v>477</v>
      </c>
      <c r="B176">
        <v>278</v>
      </c>
      <c r="C176">
        <v>1146</v>
      </c>
      <c r="D176">
        <v>1424</v>
      </c>
      <c r="E176">
        <v>144</v>
      </c>
      <c r="F176">
        <v>16</v>
      </c>
      <c r="G176">
        <v>18</v>
      </c>
      <c r="H176">
        <v>34</v>
      </c>
      <c r="I176">
        <v>18</v>
      </c>
      <c r="J176">
        <v>0</v>
      </c>
      <c r="K176">
        <v>18</v>
      </c>
      <c r="L176">
        <v>2</v>
      </c>
      <c r="M176">
        <v>0</v>
      </c>
      <c r="N176">
        <v>2</v>
      </c>
      <c r="O176">
        <v>1</v>
      </c>
      <c r="P176">
        <v>0</v>
      </c>
      <c r="Q176">
        <v>1</v>
      </c>
      <c r="R176">
        <v>0.13309352517985612</v>
      </c>
      <c r="S176">
        <v>1.5706806282722512E-2</v>
      </c>
      <c r="T176">
        <v>3.8623595505617975E-2</v>
      </c>
    </row>
    <row r="177" spans="1:20" x14ac:dyDescent="0.2">
      <c r="A177" t="s">
        <v>478</v>
      </c>
      <c r="B177">
        <v>89</v>
      </c>
      <c r="C177">
        <v>1303</v>
      </c>
      <c r="D177">
        <v>1392</v>
      </c>
      <c r="E177">
        <v>50</v>
      </c>
      <c r="F177">
        <v>4</v>
      </c>
      <c r="G177">
        <v>15</v>
      </c>
      <c r="H177">
        <v>19</v>
      </c>
      <c r="I177">
        <v>2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6.741573033707865E-2</v>
      </c>
      <c r="S177">
        <v>1.1511895625479662E-2</v>
      </c>
      <c r="T177">
        <v>1.5086206896551725E-2</v>
      </c>
    </row>
    <row r="178" spans="1:20" x14ac:dyDescent="0.2">
      <c r="A178" t="s">
        <v>479</v>
      </c>
      <c r="B178">
        <v>102</v>
      </c>
      <c r="C178">
        <v>1742</v>
      </c>
      <c r="D178">
        <v>1844</v>
      </c>
      <c r="E178">
        <v>64</v>
      </c>
      <c r="F178">
        <v>3</v>
      </c>
      <c r="G178">
        <v>16</v>
      </c>
      <c r="H178">
        <v>19</v>
      </c>
      <c r="I178">
        <v>2</v>
      </c>
      <c r="J178">
        <v>0</v>
      </c>
      <c r="K178">
        <v>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4.9019607843137254E-2</v>
      </c>
      <c r="S178">
        <v>9.1848450057405284E-3</v>
      </c>
      <c r="T178">
        <v>1.13882863340564E-2</v>
      </c>
    </row>
    <row r="179" spans="1:20" x14ac:dyDescent="0.2">
      <c r="A179" t="s">
        <v>480</v>
      </c>
      <c r="B179">
        <v>77</v>
      </c>
      <c r="C179">
        <v>1489</v>
      </c>
      <c r="D179">
        <v>1566</v>
      </c>
      <c r="E179">
        <v>40</v>
      </c>
      <c r="F179">
        <v>4</v>
      </c>
      <c r="G179">
        <v>12</v>
      </c>
      <c r="H179">
        <v>16</v>
      </c>
      <c r="I179">
        <v>2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2</v>
      </c>
      <c r="P179">
        <v>0</v>
      </c>
      <c r="Q179">
        <v>2</v>
      </c>
      <c r="R179">
        <v>0.1038961038961039</v>
      </c>
      <c r="S179">
        <v>8.0591000671591667E-3</v>
      </c>
      <c r="T179">
        <v>1.277139208173691E-2</v>
      </c>
    </row>
    <row r="180" spans="1:20" x14ac:dyDescent="0.2">
      <c r="A180" t="s">
        <v>481</v>
      </c>
      <c r="B180">
        <v>43</v>
      </c>
      <c r="C180">
        <v>1206</v>
      </c>
      <c r="D180">
        <v>1249</v>
      </c>
      <c r="E180">
        <v>24</v>
      </c>
      <c r="F180">
        <v>2</v>
      </c>
      <c r="G180">
        <v>6</v>
      </c>
      <c r="H180">
        <v>8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6.9767441860465115E-2</v>
      </c>
      <c r="S180">
        <v>4.9751243781094526E-3</v>
      </c>
      <c r="T180">
        <v>7.2057646116893519E-3</v>
      </c>
    </row>
    <row r="181" spans="1:20" x14ac:dyDescent="0.2">
      <c r="A181" t="s">
        <v>482</v>
      </c>
      <c r="B181">
        <v>59</v>
      </c>
      <c r="C181">
        <v>1239</v>
      </c>
      <c r="D181">
        <v>1298</v>
      </c>
      <c r="E181">
        <v>36</v>
      </c>
      <c r="F181">
        <v>5</v>
      </c>
      <c r="G181">
        <v>16</v>
      </c>
      <c r="H181">
        <v>21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0.10169491525423729</v>
      </c>
      <c r="S181">
        <v>1.29136400322841E-2</v>
      </c>
      <c r="T181">
        <v>1.6949152542372881E-2</v>
      </c>
    </row>
    <row r="182" spans="1:20" x14ac:dyDescent="0.2">
      <c r="A182" t="s">
        <v>483</v>
      </c>
      <c r="B182">
        <v>65</v>
      </c>
      <c r="C182">
        <v>1733</v>
      </c>
      <c r="D182">
        <v>1798</v>
      </c>
      <c r="E182">
        <v>40</v>
      </c>
      <c r="F182">
        <v>2</v>
      </c>
      <c r="G182">
        <v>13</v>
      </c>
      <c r="H182">
        <v>15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4.6153846153846156E-2</v>
      </c>
      <c r="S182">
        <v>7.5014425851125215E-3</v>
      </c>
      <c r="T182">
        <v>8.8987764182424916E-3</v>
      </c>
    </row>
    <row r="183" spans="1:20" x14ac:dyDescent="0.2">
      <c r="A183" t="s">
        <v>484</v>
      </c>
      <c r="B183">
        <v>60</v>
      </c>
      <c r="C183">
        <v>1106</v>
      </c>
      <c r="D183">
        <v>1166</v>
      </c>
      <c r="E183">
        <v>29</v>
      </c>
      <c r="F183">
        <v>0</v>
      </c>
      <c r="G183">
        <v>5</v>
      </c>
      <c r="H183">
        <v>5</v>
      </c>
      <c r="I183">
        <v>3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0.05</v>
      </c>
      <c r="S183">
        <v>4.5207956600361665E-3</v>
      </c>
      <c r="T183">
        <v>6.8610634648370496E-3</v>
      </c>
    </row>
    <row r="184" spans="1:20" x14ac:dyDescent="0.2">
      <c r="A184" t="s">
        <v>485</v>
      </c>
      <c r="B184">
        <v>69</v>
      </c>
      <c r="C184">
        <v>1253</v>
      </c>
      <c r="D184">
        <v>1322</v>
      </c>
      <c r="E184">
        <v>38</v>
      </c>
      <c r="F184">
        <v>7</v>
      </c>
      <c r="G184">
        <v>7</v>
      </c>
      <c r="H184">
        <v>14</v>
      </c>
      <c r="I184">
        <v>3</v>
      </c>
      <c r="J184">
        <v>0</v>
      </c>
      <c r="K184">
        <v>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0.14492753623188406</v>
      </c>
      <c r="S184">
        <v>5.5865921787709499E-3</v>
      </c>
      <c r="T184">
        <v>1.2859304084720122E-2</v>
      </c>
    </row>
    <row r="185" spans="1:20" x14ac:dyDescent="0.2">
      <c r="A185" t="s">
        <v>486</v>
      </c>
      <c r="B185">
        <v>77</v>
      </c>
      <c r="C185">
        <v>1382</v>
      </c>
      <c r="D185">
        <v>1459</v>
      </c>
      <c r="E185">
        <v>41</v>
      </c>
      <c r="F185">
        <v>5</v>
      </c>
      <c r="G185">
        <v>6</v>
      </c>
      <c r="H185">
        <v>11</v>
      </c>
      <c r="I185">
        <v>4</v>
      </c>
      <c r="J185">
        <v>0</v>
      </c>
      <c r="K185">
        <v>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0.11688311688311688</v>
      </c>
      <c r="S185">
        <v>4.3415340086830683E-3</v>
      </c>
      <c r="T185">
        <v>1.028101439342015E-2</v>
      </c>
    </row>
    <row r="186" spans="1:20" x14ac:dyDescent="0.2">
      <c r="A186" t="s">
        <v>487</v>
      </c>
      <c r="B186">
        <v>67</v>
      </c>
      <c r="C186">
        <v>1960</v>
      </c>
      <c r="D186">
        <v>2027</v>
      </c>
      <c r="E186">
        <v>30</v>
      </c>
      <c r="F186">
        <v>7</v>
      </c>
      <c r="G186">
        <v>15</v>
      </c>
      <c r="H186">
        <v>22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0.1044776119402985</v>
      </c>
      <c r="S186">
        <v>7.6530612244897957E-3</v>
      </c>
      <c r="T186">
        <v>1.0853478046373951E-2</v>
      </c>
    </row>
    <row r="187" spans="1:20" x14ac:dyDescent="0.2">
      <c r="A187" t="s">
        <v>488</v>
      </c>
      <c r="B187">
        <v>100</v>
      </c>
      <c r="C187">
        <v>0</v>
      </c>
      <c r="D187">
        <v>100</v>
      </c>
      <c r="E187">
        <v>63</v>
      </c>
      <c r="F187">
        <v>0</v>
      </c>
      <c r="G187">
        <v>0</v>
      </c>
      <c r="H187">
        <v>0</v>
      </c>
      <c r="I187">
        <v>7</v>
      </c>
      <c r="J187">
        <v>0</v>
      </c>
      <c r="K187">
        <v>7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7.0000000000000007E-2</v>
      </c>
      <c r="S187">
        <v>0</v>
      </c>
      <c r="T187">
        <v>7.0000000000000007E-2</v>
      </c>
    </row>
    <row r="188" spans="1:20" x14ac:dyDescent="0.2">
      <c r="A188" t="s">
        <v>489</v>
      </c>
      <c r="B188">
        <v>182</v>
      </c>
      <c r="C188">
        <v>0</v>
      </c>
      <c r="D188">
        <v>182</v>
      </c>
      <c r="E188">
        <v>69</v>
      </c>
      <c r="F188">
        <v>8</v>
      </c>
      <c r="G188">
        <v>0</v>
      </c>
      <c r="H188">
        <v>8</v>
      </c>
      <c r="I188">
        <v>10</v>
      </c>
      <c r="J188">
        <v>0</v>
      </c>
      <c r="K188">
        <v>10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9.8901098901098897E-2</v>
      </c>
      <c r="S188">
        <v>0</v>
      </c>
      <c r="T188">
        <v>9.8901098901098897E-2</v>
      </c>
    </row>
    <row r="189" spans="1:20" x14ac:dyDescent="0.2">
      <c r="A189" t="s">
        <v>490</v>
      </c>
      <c r="B189">
        <v>189</v>
      </c>
      <c r="C189">
        <v>0</v>
      </c>
      <c r="D189">
        <v>189</v>
      </c>
      <c r="E189">
        <v>86</v>
      </c>
      <c r="F189">
        <v>10</v>
      </c>
      <c r="G189">
        <v>0</v>
      </c>
      <c r="H189">
        <v>10</v>
      </c>
      <c r="I189">
        <v>7</v>
      </c>
      <c r="J189">
        <v>0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8.9947089947089942E-2</v>
      </c>
      <c r="S189">
        <v>0</v>
      </c>
      <c r="T189">
        <v>8.9947089947089942E-2</v>
      </c>
    </row>
    <row r="190" spans="1:20" x14ac:dyDescent="0.2">
      <c r="A190" t="s">
        <v>491</v>
      </c>
      <c r="B190">
        <v>34</v>
      </c>
      <c r="C190">
        <v>0</v>
      </c>
      <c r="D190">
        <v>34</v>
      </c>
      <c r="E190">
        <v>23</v>
      </c>
      <c r="F190">
        <v>1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2.9411764705882353E-2</v>
      </c>
      <c r="S190">
        <v>0</v>
      </c>
      <c r="T190">
        <v>2.9411764705882353E-2</v>
      </c>
    </row>
    <row r="191" spans="1:20" x14ac:dyDescent="0.2">
      <c r="A191" t="s">
        <v>492</v>
      </c>
      <c r="B191">
        <v>72</v>
      </c>
      <c r="C191">
        <v>0</v>
      </c>
      <c r="D191">
        <v>72</v>
      </c>
      <c r="E191">
        <v>25</v>
      </c>
      <c r="F191">
        <v>2</v>
      </c>
      <c r="G191">
        <v>0</v>
      </c>
      <c r="H191">
        <v>2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4.1666666666666664E-2</v>
      </c>
      <c r="S191">
        <v>0</v>
      </c>
      <c r="T191">
        <v>4.1666666666666664E-2</v>
      </c>
    </row>
    <row r="192" spans="1:20" x14ac:dyDescent="0.2">
      <c r="A192" t="s">
        <v>493</v>
      </c>
      <c r="B192">
        <v>70</v>
      </c>
      <c r="C192">
        <v>0</v>
      </c>
      <c r="D192">
        <v>70</v>
      </c>
      <c r="E192">
        <v>33</v>
      </c>
      <c r="F192">
        <v>1</v>
      </c>
      <c r="G192">
        <v>0</v>
      </c>
      <c r="H192">
        <v>1</v>
      </c>
      <c r="I192">
        <v>4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1</v>
      </c>
      <c r="R192">
        <v>8.5714285714285715E-2</v>
      </c>
      <c r="S192">
        <v>0</v>
      </c>
      <c r="T192">
        <v>8.5714285714285715E-2</v>
      </c>
    </row>
    <row r="193" spans="1:20" x14ac:dyDescent="0.2">
      <c r="A193" t="s">
        <v>494</v>
      </c>
      <c r="B193">
        <v>60</v>
      </c>
      <c r="C193">
        <v>0</v>
      </c>
      <c r="D193">
        <v>60</v>
      </c>
      <c r="E193">
        <v>33</v>
      </c>
      <c r="F193">
        <v>1</v>
      </c>
      <c r="G193">
        <v>0</v>
      </c>
      <c r="H193">
        <v>1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3.3333333333333333E-2</v>
      </c>
      <c r="S193">
        <v>0</v>
      </c>
      <c r="T193">
        <v>3.3333333333333333E-2</v>
      </c>
    </row>
    <row r="194" spans="1:20" x14ac:dyDescent="0.2">
      <c r="A194" t="s">
        <v>495</v>
      </c>
      <c r="B194">
        <v>100</v>
      </c>
      <c r="C194">
        <v>0</v>
      </c>
      <c r="D194">
        <v>100</v>
      </c>
      <c r="E194">
        <v>30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0.01</v>
      </c>
      <c r="S194">
        <v>0</v>
      </c>
      <c r="T194">
        <v>0.01</v>
      </c>
    </row>
    <row r="195" spans="1:20" x14ac:dyDescent="0.2">
      <c r="A195" t="s">
        <v>496</v>
      </c>
      <c r="B195">
        <v>54</v>
      </c>
      <c r="C195">
        <v>0</v>
      </c>
      <c r="D195">
        <v>54</v>
      </c>
      <c r="E195">
        <v>23</v>
      </c>
      <c r="F195">
        <v>2</v>
      </c>
      <c r="G195">
        <v>0</v>
      </c>
      <c r="H195">
        <v>2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5.5555555555555552E-2</v>
      </c>
      <c r="S195">
        <v>0</v>
      </c>
      <c r="T195">
        <v>5.5555555555555552E-2</v>
      </c>
    </row>
    <row r="196" spans="1:20" x14ac:dyDescent="0.2">
      <c r="A196" t="s">
        <v>497</v>
      </c>
      <c r="B196">
        <v>177</v>
      </c>
      <c r="C196">
        <v>0</v>
      </c>
      <c r="D196">
        <v>177</v>
      </c>
      <c r="E196">
        <v>21</v>
      </c>
      <c r="F196">
        <v>0</v>
      </c>
      <c r="G196">
        <v>0</v>
      </c>
      <c r="H196">
        <v>0</v>
      </c>
      <c r="I196">
        <v>2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1.1299435028248588E-2</v>
      </c>
      <c r="S196">
        <v>0</v>
      </c>
      <c r="T196">
        <v>1.1299435028248588E-2</v>
      </c>
    </row>
    <row r="197" spans="1:20" x14ac:dyDescent="0.2">
      <c r="A197" t="s">
        <v>498</v>
      </c>
      <c r="B197">
        <v>79</v>
      </c>
      <c r="C197">
        <v>0</v>
      </c>
      <c r="D197">
        <v>79</v>
      </c>
      <c r="E197">
        <v>22</v>
      </c>
      <c r="F197">
        <v>3</v>
      </c>
      <c r="G197">
        <v>0</v>
      </c>
      <c r="H197">
        <v>3</v>
      </c>
      <c r="I197">
        <v>2</v>
      </c>
      <c r="J197">
        <v>0</v>
      </c>
      <c r="K197">
        <v>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6.3291139240506333E-2</v>
      </c>
      <c r="S197">
        <v>0</v>
      </c>
      <c r="T197">
        <v>6.3291139240506333E-2</v>
      </c>
    </row>
    <row r="198" spans="1:20" x14ac:dyDescent="0.2">
      <c r="A198" t="s">
        <v>499</v>
      </c>
      <c r="B198">
        <v>33</v>
      </c>
      <c r="C198">
        <v>0</v>
      </c>
      <c r="D198">
        <v>33</v>
      </c>
      <c r="E198">
        <v>10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 t="s">
        <v>500</v>
      </c>
      <c r="B199">
        <v>129</v>
      </c>
      <c r="C199">
        <v>0</v>
      </c>
      <c r="D199">
        <v>129</v>
      </c>
      <c r="E199">
        <v>46</v>
      </c>
      <c r="F199">
        <v>7</v>
      </c>
      <c r="G199">
        <v>0</v>
      </c>
      <c r="H199">
        <v>7</v>
      </c>
      <c r="I199">
        <v>-5</v>
      </c>
      <c r="J199">
        <v>0</v>
      </c>
      <c r="K199">
        <v>-5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1.5503875968992248E-2</v>
      </c>
      <c r="S199">
        <v>0</v>
      </c>
      <c r="T199">
        <v>1.5503875968992248E-2</v>
      </c>
    </row>
    <row r="200" spans="1:20" x14ac:dyDescent="0.2">
      <c r="A200" t="s">
        <v>501</v>
      </c>
      <c r="B200">
        <v>116</v>
      </c>
      <c r="C200">
        <v>0</v>
      </c>
      <c r="D200">
        <v>116</v>
      </c>
      <c r="E200">
        <v>57</v>
      </c>
      <c r="F200">
        <v>5</v>
      </c>
      <c r="G200">
        <v>0</v>
      </c>
      <c r="H200">
        <v>5</v>
      </c>
      <c r="I200">
        <v>8</v>
      </c>
      <c r="J200">
        <v>0</v>
      </c>
      <c r="K200">
        <v>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0.11206896551724138</v>
      </c>
      <c r="S200">
        <v>0</v>
      </c>
      <c r="T200">
        <v>0.11206896551724138</v>
      </c>
    </row>
    <row r="201" spans="1:20" x14ac:dyDescent="0.2">
      <c r="A201" t="s">
        <v>502</v>
      </c>
      <c r="B201">
        <v>31</v>
      </c>
      <c r="C201">
        <v>0</v>
      </c>
      <c r="D201">
        <v>31</v>
      </c>
      <c r="E201">
        <v>19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3.2258064516129031E-2</v>
      </c>
      <c r="S201">
        <v>0</v>
      </c>
      <c r="T201">
        <v>3.2258064516129031E-2</v>
      </c>
    </row>
    <row r="202" spans="1:20" x14ac:dyDescent="0.2">
      <c r="A202" t="s">
        <v>503</v>
      </c>
      <c r="B202">
        <v>279</v>
      </c>
      <c r="C202">
        <v>0</v>
      </c>
      <c r="D202">
        <v>279</v>
      </c>
      <c r="E202">
        <v>125</v>
      </c>
      <c r="F202">
        <v>12</v>
      </c>
      <c r="G202">
        <v>0</v>
      </c>
      <c r="H202">
        <v>12</v>
      </c>
      <c r="I202">
        <v>15</v>
      </c>
      <c r="J202">
        <v>0</v>
      </c>
      <c r="K202">
        <v>15</v>
      </c>
      <c r="L202">
        <v>1</v>
      </c>
      <c r="M202">
        <v>0</v>
      </c>
      <c r="N202">
        <v>1</v>
      </c>
      <c r="O202">
        <v>2</v>
      </c>
      <c r="P202">
        <v>0</v>
      </c>
      <c r="Q202">
        <v>2</v>
      </c>
      <c r="R202">
        <v>0.10752688172043011</v>
      </c>
      <c r="S202">
        <v>0</v>
      </c>
      <c r="T202">
        <v>0.10752688172043011</v>
      </c>
    </row>
    <row r="203" spans="1:20" x14ac:dyDescent="0.2">
      <c r="A203" t="s">
        <v>504</v>
      </c>
      <c r="B203">
        <v>276</v>
      </c>
      <c r="C203">
        <v>0</v>
      </c>
      <c r="D203">
        <v>276</v>
      </c>
      <c r="E203">
        <v>111</v>
      </c>
      <c r="F203">
        <v>24</v>
      </c>
      <c r="G203">
        <v>0</v>
      </c>
      <c r="H203">
        <v>24</v>
      </c>
      <c r="I203">
        <v>9</v>
      </c>
      <c r="J203">
        <v>0</v>
      </c>
      <c r="K203">
        <v>9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1</v>
      </c>
      <c r="R203">
        <v>0.12318840579710146</v>
      </c>
      <c r="S203">
        <v>0</v>
      </c>
      <c r="T203">
        <v>0.12318840579710146</v>
      </c>
    </row>
    <row r="204" spans="1:20" x14ac:dyDescent="0.2">
      <c r="A204" t="s">
        <v>505</v>
      </c>
      <c r="B204">
        <v>148</v>
      </c>
      <c r="C204">
        <v>0</v>
      </c>
      <c r="D204">
        <v>148</v>
      </c>
      <c r="E204">
        <v>94</v>
      </c>
      <c r="F204">
        <v>3</v>
      </c>
      <c r="G204">
        <v>0</v>
      </c>
      <c r="H204">
        <v>3</v>
      </c>
      <c r="I204">
        <v>9</v>
      </c>
      <c r="J204">
        <v>0</v>
      </c>
      <c r="K204">
        <v>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8.1081081081081086E-2</v>
      </c>
      <c r="S204">
        <v>0</v>
      </c>
      <c r="T204">
        <v>8.1081081081081086E-2</v>
      </c>
    </row>
    <row r="205" spans="1:20" x14ac:dyDescent="0.2">
      <c r="A205" t="s">
        <v>506</v>
      </c>
      <c r="B205">
        <v>55</v>
      </c>
      <c r="C205">
        <v>0</v>
      </c>
      <c r="D205">
        <v>55</v>
      </c>
      <c r="E205">
        <v>29</v>
      </c>
      <c r="F205">
        <v>3</v>
      </c>
      <c r="G205">
        <v>0</v>
      </c>
      <c r="H205">
        <v>3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7.2727272727272724E-2</v>
      </c>
      <c r="S205">
        <v>0</v>
      </c>
      <c r="T205">
        <v>7.2727272727272724E-2</v>
      </c>
    </row>
    <row r="206" spans="1:20" x14ac:dyDescent="0.2">
      <c r="A206" t="s">
        <v>507</v>
      </c>
      <c r="B206">
        <v>48</v>
      </c>
      <c r="C206">
        <v>0</v>
      </c>
      <c r="D206">
        <v>48</v>
      </c>
      <c r="E206">
        <v>29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2.0833333333333332E-2</v>
      </c>
      <c r="S206">
        <v>0</v>
      </c>
      <c r="T206">
        <v>2.0833333333333332E-2</v>
      </c>
    </row>
    <row r="207" spans="1:20" x14ac:dyDescent="0.2">
      <c r="A207" t="s">
        <v>508</v>
      </c>
      <c r="B207">
        <v>332</v>
      </c>
      <c r="C207">
        <v>0</v>
      </c>
      <c r="D207">
        <v>332</v>
      </c>
      <c r="E207">
        <v>119</v>
      </c>
      <c r="F207">
        <v>44</v>
      </c>
      <c r="G207">
        <v>0</v>
      </c>
      <c r="H207">
        <v>44</v>
      </c>
      <c r="I207">
        <v>10</v>
      </c>
      <c r="J207">
        <v>0</v>
      </c>
      <c r="K207">
        <v>10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0.16566265060240964</v>
      </c>
      <c r="S207">
        <v>0</v>
      </c>
      <c r="T207">
        <v>0.16566265060240964</v>
      </c>
    </row>
    <row r="208" spans="1:20" x14ac:dyDescent="0.2">
      <c r="A208" t="s">
        <v>509</v>
      </c>
      <c r="B208">
        <v>107</v>
      </c>
      <c r="C208">
        <v>0</v>
      </c>
      <c r="D208">
        <v>107</v>
      </c>
      <c r="E208">
        <v>53</v>
      </c>
      <c r="F208">
        <v>6</v>
      </c>
      <c r="G208">
        <v>0</v>
      </c>
      <c r="H208">
        <v>6</v>
      </c>
      <c r="I208">
        <v>5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1</v>
      </c>
      <c r="R208">
        <v>0.11214953271028037</v>
      </c>
      <c r="S208">
        <v>0</v>
      </c>
      <c r="T208">
        <v>0.11214953271028037</v>
      </c>
    </row>
    <row r="209" spans="1:20" x14ac:dyDescent="0.2">
      <c r="A209" t="s">
        <v>510</v>
      </c>
      <c r="B209">
        <v>87</v>
      </c>
      <c r="C209">
        <v>0</v>
      </c>
      <c r="D209">
        <v>87</v>
      </c>
      <c r="E209">
        <v>43</v>
      </c>
      <c r="F209">
        <v>5</v>
      </c>
      <c r="G209">
        <v>0</v>
      </c>
      <c r="H209">
        <v>5</v>
      </c>
      <c r="I209">
        <v>11</v>
      </c>
      <c r="J209">
        <v>0</v>
      </c>
      <c r="K209">
        <v>11</v>
      </c>
      <c r="L209">
        <v>0</v>
      </c>
      <c r="M209">
        <v>0</v>
      </c>
      <c r="N209">
        <v>0</v>
      </c>
      <c r="O209">
        <v>2</v>
      </c>
      <c r="P209">
        <v>0</v>
      </c>
      <c r="Q209">
        <v>2</v>
      </c>
      <c r="R209">
        <v>0.20689655172413793</v>
      </c>
      <c r="S209">
        <v>0</v>
      </c>
      <c r="T209">
        <v>0.20689655172413793</v>
      </c>
    </row>
    <row r="210" spans="1:20" x14ac:dyDescent="0.2">
      <c r="A210" t="s">
        <v>511</v>
      </c>
      <c r="B210">
        <v>62</v>
      </c>
      <c r="C210">
        <v>0</v>
      </c>
      <c r="D210">
        <v>62</v>
      </c>
      <c r="E210">
        <v>30</v>
      </c>
      <c r="F210">
        <v>2</v>
      </c>
      <c r="G210">
        <v>0</v>
      </c>
      <c r="H210">
        <v>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3.2258064516129031E-2</v>
      </c>
      <c r="S210">
        <v>0</v>
      </c>
      <c r="T210">
        <v>3.2258064516129031E-2</v>
      </c>
    </row>
    <row r="211" spans="1:20" x14ac:dyDescent="0.2">
      <c r="A211" t="s">
        <v>512</v>
      </c>
      <c r="B211">
        <v>28</v>
      </c>
      <c r="C211">
        <v>0</v>
      </c>
      <c r="D211">
        <v>28</v>
      </c>
      <c r="E211">
        <v>19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7.1428571428571425E-2</v>
      </c>
      <c r="S211">
        <v>0</v>
      </c>
      <c r="T211">
        <v>7.1428571428571425E-2</v>
      </c>
    </row>
    <row r="212" spans="1:20" x14ac:dyDescent="0.2">
      <c r="A212" t="s">
        <v>513</v>
      </c>
      <c r="B212">
        <v>23</v>
      </c>
      <c r="C212">
        <v>0</v>
      </c>
      <c r="D212">
        <v>23</v>
      </c>
      <c r="E212">
        <v>12</v>
      </c>
      <c r="F212">
        <v>2</v>
      </c>
      <c r="G212">
        <v>0</v>
      </c>
      <c r="H212">
        <v>2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0.13043478260869565</v>
      </c>
      <c r="S212">
        <v>0</v>
      </c>
      <c r="T212">
        <v>0.13043478260869565</v>
      </c>
    </row>
    <row r="213" spans="1:20" x14ac:dyDescent="0.2">
      <c r="A213" t="s">
        <v>514</v>
      </c>
      <c r="B213">
        <v>26</v>
      </c>
      <c r="C213">
        <v>0</v>
      </c>
      <c r="D213">
        <v>26</v>
      </c>
      <c r="E213">
        <v>11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3.8461538461538464E-2</v>
      </c>
      <c r="S213">
        <v>0</v>
      </c>
      <c r="T213">
        <v>3.8461538461538464E-2</v>
      </c>
    </row>
    <row r="214" spans="1:20" x14ac:dyDescent="0.2">
      <c r="A214" t="s">
        <v>515</v>
      </c>
      <c r="B214">
        <v>31</v>
      </c>
      <c r="C214">
        <v>0</v>
      </c>
      <c r="D214">
        <v>31</v>
      </c>
      <c r="E214">
        <v>13</v>
      </c>
      <c r="F214">
        <v>2</v>
      </c>
      <c r="G214">
        <v>0</v>
      </c>
      <c r="H214">
        <v>2</v>
      </c>
      <c r="I214">
        <v>2</v>
      </c>
      <c r="J214">
        <v>0</v>
      </c>
      <c r="K214">
        <v>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0.12903225806451613</v>
      </c>
      <c r="S214">
        <v>0</v>
      </c>
      <c r="T214">
        <v>0.12903225806451613</v>
      </c>
    </row>
    <row r="215" spans="1:20" x14ac:dyDescent="0.2">
      <c r="A215" t="s">
        <v>516</v>
      </c>
      <c r="B215">
        <v>41</v>
      </c>
      <c r="C215">
        <v>0</v>
      </c>
      <c r="D215">
        <v>41</v>
      </c>
      <c r="E215">
        <v>25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">
      <c r="A216" t="s">
        <v>517</v>
      </c>
      <c r="B216">
        <v>144</v>
      </c>
      <c r="C216">
        <v>0</v>
      </c>
      <c r="D216">
        <v>144</v>
      </c>
      <c r="E216">
        <v>53</v>
      </c>
      <c r="F216">
        <v>2</v>
      </c>
      <c r="G216">
        <v>0</v>
      </c>
      <c r="H216">
        <v>2</v>
      </c>
      <c r="I216">
        <v>5</v>
      </c>
      <c r="J216">
        <v>0</v>
      </c>
      <c r="K216">
        <v>5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1</v>
      </c>
      <c r="R216">
        <v>5.5555555555555552E-2</v>
      </c>
      <c r="S216">
        <v>0</v>
      </c>
      <c r="T216">
        <v>5.5555555555555552E-2</v>
      </c>
    </row>
    <row r="217" spans="1:20" x14ac:dyDescent="0.2">
      <c r="A217" t="s">
        <v>518</v>
      </c>
      <c r="B217">
        <v>144</v>
      </c>
      <c r="C217">
        <v>0</v>
      </c>
      <c r="D217">
        <v>144</v>
      </c>
      <c r="E217">
        <v>80</v>
      </c>
      <c r="F217">
        <v>5</v>
      </c>
      <c r="G217">
        <v>0</v>
      </c>
      <c r="H217">
        <v>5</v>
      </c>
      <c r="I217">
        <v>4</v>
      </c>
      <c r="J217">
        <v>0</v>
      </c>
      <c r="K217">
        <v>4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6.9444444444444448E-2</v>
      </c>
      <c r="S217">
        <v>0</v>
      </c>
      <c r="T217">
        <v>6.9444444444444448E-2</v>
      </c>
    </row>
    <row r="218" spans="1:20" x14ac:dyDescent="0.2">
      <c r="A218" t="s">
        <v>519</v>
      </c>
      <c r="B218">
        <v>119</v>
      </c>
      <c r="C218">
        <v>0</v>
      </c>
      <c r="D218">
        <v>119</v>
      </c>
      <c r="E218">
        <v>65</v>
      </c>
      <c r="F218">
        <v>4</v>
      </c>
      <c r="G218">
        <v>0</v>
      </c>
      <c r="H218">
        <v>4</v>
      </c>
      <c r="I218">
        <v>6</v>
      </c>
      <c r="J218">
        <v>0</v>
      </c>
      <c r="K218">
        <v>6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9.2436974789915971E-2</v>
      </c>
      <c r="S218">
        <v>0</v>
      </c>
      <c r="T218">
        <v>9.2436974789915971E-2</v>
      </c>
    </row>
    <row r="219" spans="1:20" x14ac:dyDescent="0.2">
      <c r="A219" t="s">
        <v>520</v>
      </c>
      <c r="B219">
        <v>60</v>
      </c>
      <c r="C219">
        <v>0</v>
      </c>
      <c r="D219">
        <v>60</v>
      </c>
      <c r="E219">
        <v>35</v>
      </c>
      <c r="F219">
        <v>4</v>
      </c>
      <c r="G219">
        <v>0</v>
      </c>
      <c r="H219">
        <v>4</v>
      </c>
      <c r="I219">
        <v>2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0.1</v>
      </c>
      <c r="S219">
        <v>0</v>
      </c>
      <c r="T219">
        <v>0.1</v>
      </c>
    </row>
    <row r="220" spans="1:20" x14ac:dyDescent="0.2">
      <c r="A220" t="s">
        <v>521</v>
      </c>
      <c r="B220">
        <v>150</v>
      </c>
      <c r="C220">
        <v>0</v>
      </c>
      <c r="D220">
        <v>150</v>
      </c>
      <c r="E220">
        <v>35</v>
      </c>
      <c r="F220">
        <v>9</v>
      </c>
      <c r="G220">
        <v>0</v>
      </c>
      <c r="H220">
        <v>9</v>
      </c>
      <c r="I220">
        <v>3</v>
      </c>
      <c r="J220">
        <v>0</v>
      </c>
      <c r="K220">
        <v>3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0.08</v>
      </c>
      <c r="S220">
        <v>0</v>
      </c>
      <c r="T220">
        <v>0.08</v>
      </c>
    </row>
    <row r="221" spans="1:20" x14ac:dyDescent="0.2">
      <c r="A221" t="s">
        <v>522</v>
      </c>
      <c r="B221">
        <v>53</v>
      </c>
      <c r="C221">
        <v>0</v>
      </c>
      <c r="D221">
        <v>53</v>
      </c>
      <c r="E221">
        <v>30</v>
      </c>
      <c r="F221">
        <v>1</v>
      </c>
      <c r="G221">
        <v>0</v>
      </c>
      <c r="H221">
        <v>1</v>
      </c>
      <c r="I221">
        <v>3</v>
      </c>
      <c r="J221">
        <v>0</v>
      </c>
      <c r="K221">
        <v>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7.5471698113207544E-2</v>
      </c>
      <c r="S221">
        <v>0</v>
      </c>
      <c r="T221">
        <v>7.5471698113207544E-2</v>
      </c>
    </row>
    <row r="222" spans="1:20" x14ac:dyDescent="0.2">
      <c r="A222" t="s">
        <v>523</v>
      </c>
      <c r="B222">
        <v>70</v>
      </c>
      <c r="C222">
        <v>0</v>
      </c>
      <c r="D222">
        <v>70</v>
      </c>
      <c r="E222">
        <v>20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1.4285714285714285E-2</v>
      </c>
      <c r="S222">
        <v>0</v>
      </c>
      <c r="T222">
        <v>1.4285714285714285E-2</v>
      </c>
    </row>
    <row r="223" spans="1:20" x14ac:dyDescent="0.2">
      <c r="A223" t="s">
        <v>524</v>
      </c>
      <c r="B223">
        <v>147</v>
      </c>
      <c r="C223">
        <v>0</v>
      </c>
      <c r="D223">
        <v>147</v>
      </c>
      <c r="E223">
        <v>64</v>
      </c>
      <c r="F223">
        <v>3</v>
      </c>
      <c r="G223">
        <v>0</v>
      </c>
      <c r="H223">
        <v>3</v>
      </c>
      <c r="I223">
        <v>5</v>
      </c>
      <c r="J223">
        <v>0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5.4421768707482991E-2</v>
      </c>
      <c r="S223">
        <v>0</v>
      </c>
      <c r="T223">
        <v>5.4421768707482991E-2</v>
      </c>
    </row>
    <row r="224" spans="1:20" x14ac:dyDescent="0.2">
      <c r="A224" t="s">
        <v>525</v>
      </c>
      <c r="B224">
        <v>291</v>
      </c>
      <c r="C224">
        <v>0</v>
      </c>
      <c r="D224">
        <v>291</v>
      </c>
      <c r="E224">
        <v>134</v>
      </c>
      <c r="F224">
        <v>71</v>
      </c>
      <c r="G224">
        <v>0</v>
      </c>
      <c r="H224">
        <v>71</v>
      </c>
      <c r="I224">
        <v>19</v>
      </c>
      <c r="J224">
        <v>0</v>
      </c>
      <c r="K224">
        <v>19</v>
      </c>
      <c r="L224">
        <v>2</v>
      </c>
      <c r="M224">
        <v>0</v>
      </c>
      <c r="N224">
        <v>2</v>
      </c>
      <c r="O224">
        <v>1</v>
      </c>
      <c r="P224">
        <v>0</v>
      </c>
      <c r="Q224">
        <v>1</v>
      </c>
      <c r="R224">
        <v>0.31958762886597936</v>
      </c>
      <c r="S224">
        <v>0</v>
      </c>
      <c r="T224">
        <v>0.31958762886597936</v>
      </c>
    </row>
    <row r="225" spans="1:20" x14ac:dyDescent="0.2">
      <c r="A225" t="s">
        <v>526</v>
      </c>
      <c r="B225">
        <v>198</v>
      </c>
      <c r="C225">
        <v>0</v>
      </c>
      <c r="D225">
        <v>198</v>
      </c>
      <c r="E225">
        <v>88</v>
      </c>
      <c r="F225">
        <v>6</v>
      </c>
      <c r="G225">
        <v>0</v>
      </c>
      <c r="H225">
        <v>6</v>
      </c>
      <c r="I225">
        <v>8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7.0707070707070704E-2</v>
      </c>
      <c r="S225">
        <v>0</v>
      </c>
      <c r="T225">
        <v>7.0707070707070704E-2</v>
      </c>
    </row>
    <row r="226" spans="1:20" x14ac:dyDescent="0.2">
      <c r="A226" t="s">
        <v>527</v>
      </c>
      <c r="B226">
        <v>113</v>
      </c>
      <c r="C226">
        <v>0</v>
      </c>
      <c r="D226">
        <v>113</v>
      </c>
      <c r="E226">
        <v>45</v>
      </c>
      <c r="F226">
        <v>14</v>
      </c>
      <c r="G226">
        <v>0</v>
      </c>
      <c r="H226">
        <v>14</v>
      </c>
      <c r="I226">
        <v>6</v>
      </c>
      <c r="J226">
        <v>0</v>
      </c>
      <c r="K226">
        <v>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0.17699115044247787</v>
      </c>
      <c r="S226">
        <v>0</v>
      </c>
      <c r="T226">
        <v>0.17699115044247787</v>
      </c>
    </row>
    <row r="227" spans="1:20" x14ac:dyDescent="0.2">
      <c r="A227" t="s">
        <v>528</v>
      </c>
      <c r="B227">
        <v>69</v>
      </c>
      <c r="C227">
        <v>0</v>
      </c>
      <c r="D227">
        <v>69</v>
      </c>
      <c r="E227">
        <v>39</v>
      </c>
      <c r="F227">
        <v>0</v>
      </c>
      <c r="G227">
        <v>0</v>
      </c>
      <c r="H227">
        <v>0</v>
      </c>
      <c r="I227">
        <v>3</v>
      </c>
      <c r="J227">
        <v>0</v>
      </c>
      <c r="K227">
        <v>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4.3478260869565216E-2</v>
      </c>
      <c r="S227">
        <v>0</v>
      </c>
      <c r="T227">
        <v>4.3478260869565216E-2</v>
      </c>
    </row>
    <row r="228" spans="1:20" x14ac:dyDescent="0.2">
      <c r="A228" t="s">
        <v>529</v>
      </c>
      <c r="B228">
        <v>55</v>
      </c>
      <c r="C228">
        <v>0</v>
      </c>
      <c r="D228">
        <v>55</v>
      </c>
      <c r="E228">
        <v>25</v>
      </c>
      <c r="F228">
        <v>3</v>
      </c>
      <c r="G228">
        <v>0</v>
      </c>
      <c r="H228">
        <v>3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7.2727272727272724E-2</v>
      </c>
      <c r="S228">
        <v>0</v>
      </c>
      <c r="T228">
        <v>7.2727272727272724E-2</v>
      </c>
    </row>
    <row r="229" spans="1:20" x14ac:dyDescent="0.2">
      <c r="A229" t="s">
        <v>530</v>
      </c>
      <c r="B229">
        <v>56</v>
      </c>
      <c r="C229">
        <v>0</v>
      </c>
      <c r="D229">
        <v>56</v>
      </c>
      <c r="E229">
        <v>33</v>
      </c>
      <c r="F229">
        <v>2</v>
      </c>
      <c r="G229">
        <v>0</v>
      </c>
      <c r="H229">
        <v>2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5.3571428571428568E-2</v>
      </c>
      <c r="S229">
        <v>0</v>
      </c>
      <c r="T229">
        <v>5.3571428571428568E-2</v>
      </c>
    </row>
    <row r="230" spans="1:20" x14ac:dyDescent="0.2">
      <c r="A230" t="s">
        <v>531</v>
      </c>
      <c r="B230">
        <v>197</v>
      </c>
      <c r="C230">
        <v>0</v>
      </c>
      <c r="D230">
        <v>197</v>
      </c>
      <c r="E230">
        <v>100</v>
      </c>
      <c r="F230">
        <v>25</v>
      </c>
      <c r="G230">
        <v>0</v>
      </c>
      <c r="H230">
        <v>25</v>
      </c>
      <c r="I230">
        <v>14</v>
      </c>
      <c r="J230">
        <v>0</v>
      </c>
      <c r="K230">
        <v>14</v>
      </c>
      <c r="L230">
        <v>2</v>
      </c>
      <c r="M230">
        <v>0</v>
      </c>
      <c r="N230">
        <v>2</v>
      </c>
      <c r="O230">
        <v>1</v>
      </c>
      <c r="P230">
        <v>0</v>
      </c>
      <c r="Q230">
        <v>1</v>
      </c>
      <c r="R230">
        <v>0.21319796954314721</v>
      </c>
      <c r="S230">
        <v>0</v>
      </c>
      <c r="T230">
        <v>0.21319796954314721</v>
      </c>
    </row>
    <row r="231" spans="1:20" x14ac:dyDescent="0.2">
      <c r="A231" t="s">
        <v>532</v>
      </c>
      <c r="B231">
        <v>489</v>
      </c>
      <c r="C231">
        <v>0</v>
      </c>
      <c r="D231">
        <v>489</v>
      </c>
      <c r="E231">
        <v>278</v>
      </c>
      <c r="F231">
        <v>114</v>
      </c>
      <c r="G231">
        <v>0</v>
      </c>
      <c r="H231">
        <v>114</v>
      </c>
      <c r="I231">
        <v>20</v>
      </c>
      <c r="J231">
        <v>0</v>
      </c>
      <c r="K231">
        <v>20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1</v>
      </c>
      <c r="R231">
        <v>0.27607361963190186</v>
      </c>
      <c r="S231">
        <v>0</v>
      </c>
      <c r="T231">
        <v>0.27607361963190186</v>
      </c>
    </row>
    <row r="232" spans="1:20" x14ac:dyDescent="0.2">
      <c r="A232" t="s">
        <v>533</v>
      </c>
      <c r="B232">
        <v>379</v>
      </c>
      <c r="C232">
        <v>0</v>
      </c>
      <c r="D232">
        <v>379</v>
      </c>
      <c r="E232">
        <v>203</v>
      </c>
      <c r="F232">
        <v>78</v>
      </c>
      <c r="G232">
        <v>0</v>
      </c>
      <c r="H232">
        <v>78</v>
      </c>
      <c r="I232">
        <v>21</v>
      </c>
      <c r="J232">
        <v>0</v>
      </c>
      <c r="K232">
        <v>21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0.26121372031662271</v>
      </c>
      <c r="S232">
        <v>0</v>
      </c>
      <c r="T232">
        <v>0.26121372031662271</v>
      </c>
    </row>
    <row r="233" spans="1:20" x14ac:dyDescent="0.2">
      <c r="A233" t="s">
        <v>534</v>
      </c>
      <c r="B233">
        <v>202</v>
      </c>
      <c r="C233">
        <v>0</v>
      </c>
      <c r="D233">
        <v>202</v>
      </c>
      <c r="E233">
        <v>128</v>
      </c>
      <c r="F233">
        <v>54</v>
      </c>
      <c r="G233">
        <v>0</v>
      </c>
      <c r="H233">
        <v>54</v>
      </c>
      <c r="I233">
        <v>9</v>
      </c>
      <c r="J233">
        <v>0</v>
      </c>
      <c r="K233">
        <v>9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0.31188118811881188</v>
      </c>
      <c r="S233">
        <v>0</v>
      </c>
      <c r="T233">
        <v>0.31188118811881188</v>
      </c>
    </row>
    <row r="234" spans="1:20" x14ac:dyDescent="0.2">
      <c r="A234" t="s">
        <v>535</v>
      </c>
      <c r="B234">
        <v>221</v>
      </c>
      <c r="C234">
        <v>0</v>
      </c>
      <c r="D234">
        <v>221</v>
      </c>
      <c r="E234">
        <v>128</v>
      </c>
      <c r="F234">
        <v>38</v>
      </c>
      <c r="G234">
        <v>0</v>
      </c>
      <c r="H234">
        <v>38</v>
      </c>
      <c r="I234">
        <v>6</v>
      </c>
      <c r="J234">
        <v>0</v>
      </c>
      <c r="K234">
        <v>6</v>
      </c>
      <c r="L234">
        <v>2</v>
      </c>
      <c r="M234">
        <v>0</v>
      </c>
      <c r="N234">
        <v>2</v>
      </c>
      <c r="O234">
        <v>0</v>
      </c>
      <c r="P234">
        <v>0</v>
      </c>
      <c r="Q234">
        <v>0</v>
      </c>
      <c r="R234">
        <v>0.20814479638009051</v>
      </c>
      <c r="S234">
        <v>0</v>
      </c>
      <c r="T234">
        <v>0.20814479638009051</v>
      </c>
    </row>
    <row r="235" spans="1:20" x14ac:dyDescent="0.2">
      <c r="A235" t="s">
        <v>536</v>
      </c>
      <c r="B235">
        <v>295</v>
      </c>
      <c r="C235">
        <v>0</v>
      </c>
      <c r="D235">
        <v>295</v>
      </c>
      <c r="E235">
        <v>161</v>
      </c>
      <c r="F235">
        <v>25</v>
      </c>
      <c r="G235">
        <v>0</v>
      </c>
      <c r="H235">
        <v>25</v>
      </c>
      <c r="I235">
        <v>9</v>
      </c>
      <c r="J235">
        <v>0</v>
      </c>
      <c r="K235">
        <v>9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0.11525423728813559</v>
      </c>
      <c r="S235">
        <v>0</v>
      </c>
      <c r="T235">
        <v>0.11525423728813559</v>
      </c>
    </row>
    <row r="236" spans="1:20" x14ac:dyDescent="0.2">
      <c r="A236" t="s">
        <v>537</v>
      </c>
      <c r="B236">
        <v>261</v>
      </c>
      <c r="C236">
        <v>0</v>
      </c>
      <c r="D236">
        <v>261</v>
      </c>
      <c r="E236">
        <v>152</v>
      </c>
      <c r="F236">
        <v>11</v>
      </c>
      <c r="G236">
        <v>0</v>
      </c>
      <c r="H236">
        <v>11</v>
      </c>
      <c r="I236">
        <v>2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5.3639846743295021E-2</v>
      </c>
      <c r="S236">
        <v>0</v>
      </c>
      <c r="T236">
        <v>5.3639846743295021E-2</v>
      </c>
    </row>
    <row r="237" spans="1:20" x14ac:dyDescent="0.2">
      <c r="A237" t="s">
        <v>538</v>
      </c>
      <c r="B237">
        <v>210</v>
      </c>
      <c r="C237">
        <v>0</v>
      </c>
      <c r="D237">
        <v>210</v>
      </c>
      <c r="E237">
        <v>100</v>
      </c>
      <c r="F237">
        <v>23</v>
      </c>
      <c r="G237">
        <v>0</v>
      </c>
      <c r="H237">
        <v>23</v>
      </c>
      <c r="I237">
        <v>12</v>
      </c>
      <c r="J237">
        <v>0</v>
      </c>
      <c r="K237">
        <v>12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0.16666666666666666</v>
      </c>
      <c r="S237">
        <v>0</v>
      </c>
      <c r="T237">
        <v>0.16666666666666666</v>
      </c>
    </row>
    <row r="238" spans="1:20" x14ac:dyDescent="0.2">
      <c r="A238" t="s">
        <v>539</v>
      </c>
      <c r="B238">
        <v>168</v>
      </c>
      <c r="C238">
        <v>0</v>
      </c>
      <c r="D238">
        <v>168</v>
      </c>
      <c r="E238">
        <v>69</v>
      </c>
      <c r="F238">
        <v>10</v>
      </c>
      <c r="G238">
        <v>0</v>
      </c>
      <c r="H238">
        <v>10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1</v>
      </c>
      <c r="R238">
        <v>7.1428571428571425E-2</v>
      </c>
      <c r="S238">
        <v>0</v>
      </c>
      <c r="T238">
        <v>7.1428571428571425E-2</v>
      </c>
    </row>
    <row r="239" spans="1:20" x14ac:dyDescent="0.2">
      <c r="A239" t="s">
        <v>540</v>
      </c>
      <c r="B239">
        <v>88</v>
      </c>
      <c r="C239">
        <v>0</v>
      </c>
      <c r="D239">
        <v>88</v>
      </c>
      <c r="E239">
        <v>52</v>
      </c>
      <c r="F239">
        <v>4</v>
      </c>
      <c r="G239">
        <v>0</v>
      </c>
      <c r="H239">
        <v>4</v>
      </c>
      <c r="I239">
        <v>5</v>
      </c>
      <c r="J239">
        <v>0</v>
      </c>
      <c r="K239">
        <v>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0.10227272727272728</v>
      </c>
      <c r="S239">
        <v>0</v>
      </c>
      <c r="T239">
        <v>0.10227272727272728</v>
      </c>
    </row>
    <row r="240" spans="1:20" x14ac:dyDescent="0.2">
      <c r="A240" t="s">
        <v>541</v>
      </c>
      <c r="B240">
        <v>66</v>
      </c>
      <c r="C240">
        <v>0</v>
      </c>
      <c r="D240">
        <v>66</v>
      </c>
      <c r="E240">
        <v>47</v>
      </c>
      <c r="F240">
        <v>5</v>
      </c>
      <c r="G240">
        <v>0</v>
      </c>
      <c r="H240">
        <v>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7.575757575757576E-2</v>
      </c>
      <c r="S240">
        <v>0</v>
      </c>
      <c r="T240">
        <v>7.575757575757576E-2</v>
      </c>
    </row>
    <row r="241" spans="1:20" x14ac:dyDescent="0.2">
      <c r="A241" t="s">
        <v>542</v>
      </c>
      <c r="B241">
        <v>68</v>
      </c>
      <c r="C241">
        <v>0</v>
      </c>
      <c r="D241">
        <v>68</v>
      </c>
      <c r="E241">
        <v>42</v>
      </c>
      <c r="F241">
        <v>1</v>
      </c>
      <c r="G241">
        <v>0</v>
      </c>
      <c r="H241">
        <v>1</v>
      </c>
      <c r="I241">
        <v>2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4.4117647058823532E-2</v>
      </c>
      <c r="S241">
        <v>0</v>
      </c>
      <c r="T241">
        <v>4.4117647058823532E-2</v>
      </c>
    </row>
    <row r="242" spans="1:20" x14ac:dyDescent="0.2">
      <c r="A242" t="s">
        <v>543</v>
      </c>
      <c r="B242">
        <v>74</v>
      </c>
      <c r="C242">
        <v>0</v>
      </c>
      <c r="D242">
        <v>74</v>
      </c>
      <c r="E242">
        <v>44</v>
      </c>
      <c r="F242">
        <v>20</v>
      </c>
      <c r="G242">
        <v>0</v>
      </c>
      <c r="H242">
        <v>20</v>
      </c>
      <c r="I242">
        <v>4</v>
      </c>
      <c r="J242">
        <v>0</v>
      </c>
      <c r="K242">
        <v>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0.32432432432432434</v>
      </c>
      <c r="S242">
        <v>0</v>
      </c>
      <c r="T242">
        <v>0.32432432432432434</v>
      </c>
    </row>
    <row r="243" spans="1:20" x14ac:dyDescent="0.2">
      <c r="A243" t="s">
        <v>544</v>
      </c>
      <c r="B243">
        <v>107</v>
      </c>
      <c r="C243">
        <v>0</v>
      </c>
      <c r="D243">
        <v>107</v>
      </c>
      <c r="E243">
        <v>51</v>
      </c>
      <c r="F243">
        <v>0</v>
      </c>
      <c r="G243">
        <v>0</v>
      </c>
      <c r="H243">
        <v>0</v>
      </c>
      <c r="I243">
        <v>2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1.8691588785046728E-2</v>
      </c>
      <c r="S243">
        <v>0</v>
      </c>
      <c r="T243">
        <v>1.8691588785046728E-2</v>
      </c>
    </row>
    <row r="244" spans="1:20" x14ac:dyDescent="0.2">
      <c r="A244" t="s">
        <v>545</v>
      </c>
      <c r="B244">
        <v>213</v>
      </c>
      <c r="C244">
        <v>0</v>
      </c>
      <c r="D244">
        <v>213</v>
      </c>
      <c r="E244">
        <v>98</v>
      </c>
      <c r="F244">
        <v>61</v>
      </c>
      <c r="G244">
        <v>0</v>
      </c>
      <c r="H244">
        <v>61</v>
      </c>
      <c r="I244">
        <v>8</v>
      </c>
      <c r="J244">
        <v>0</v>
      </c>
      <c r="K244">
        <v>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0.323943661971831</v>
      </c>
      <c r="S244">
        <v>0</v>
      </c>
      <c r="T244">
        <v>0.323943661971831</v>
      </c>
    </row>
    <row r="245" spans="1:20" x14ac:dyDescent="0.2">
      <c r="A245" t="s">
        <v>546</v>
      </c>
      <c r="B245">
        <v>507</v>
      </c>
      <c r="C245">
        <v>0</v>
      </c>
      <c r="D245">
        <v>507</v>
      </c>
      <c r="E245">
        <v>151</v>
      </c>
      <c r="F245">
        <v>91</v>
      </c>
      <c r="G245">
        <v>0</v>
      </c>
      <c r="H245">
        <v>91</v>
      </c>
      <c r="I245">
        <v>22</v>
      </c>
      <c r="J245">
        <v>0</v>
      </c>
      <c r="K245">
        <v>22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0.22287968441814596</v>
      </c>
      <c r="S245">
        <v>0</v>
      </c>
      <c r="T245">
        <v>0.22287968441814596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D495-8A53-DA47-A23D-0F3C1BE5F59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Metrics Discussion</vt:lpstr>
      <vt:lpstr>start_end</vt:lpstr>
      <vt:lpstr>Email-newsletter</vt:lpstr>
      <vt:lpstr>Website</vt:lpstr>
      <vt:lpstr>Website_clean</vt:lpstr>
      <vt:lpstr>Social_Instagram</vt:lpstr>
      <vt:lpstr>Social_Facebook</vt:lpstr>
      <vt:lpstr>Social_Linkedin</vt:lpstr>
      <vt:lpstr>Social Media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Joel Yamada</cp:lastModifiedBy>
  <cp:revision/>
  <dcterms:created xsi:type="dcterms:W3CDTF">2025-03-12T18:15:28Z</dcterms:created>
  <dcterms:modified xsi:type="dcterms:W3CDTF">2025-03-13T07:00:16Z</dcterms:modified>
  <cp:category/>
  <cp:contentStatus/>
</cp:coreProperties>
</file>