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a\Desktop\Class\Crowdfunding Analysis\"/>
    </mc:Choice>
  </mc:AlternateContent>
  <xr:revisionPtr revIDLastSave="0" documentId="13_ncr:1_{E78C4A87-E29B-42E6-A887-E40CDE6B0D19}" xr6:coauthVersionLast="45" xr6:coauthVersionMax="45" xr10:uidLastSave="{00000000-0000-0000-0000-000000000000}"/>
  <bookViews>
    <workbookView xWindow="-19310" yWindow="-110" windowWidth="19420" windowHeight="10420" tabRatio="100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ogry Statistics" sheetId="2" r:id="rId4"/>
    <sheet name="Subcategory Statistics" sheetId="3" r:id="rId5"/>
    <sheet name="Edinburgh Research" sheetId="5" r:id="rId6"/>
  </sheets>
  <definedNames>
    <definedName name="_xlnm._FilterDatabase" localSheetId="0" hidden="1">Kickstarter!$A$1:$U$4115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0" l="1"/>
  <c r="F7" i="10"/>
  <c r="F8" i="10"/>
  <c r="F9" i="10"/>
  <c r="F10" i="10"/>
  <c r="F11" i="10"/>
  <c r="F12" i="10"/>
  <c r="F13" i="10"/>
  <c r="F14" i="10"/>
  <c r="F15" i="10"/>
  <c r="F16" i="10"/>
  <c r="F17" i="10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E12" i="11" s="1"/>
  <c r="B11" i="11"/>
  <c r="B10" i="11"/>
  <c r="B9" i="11"/>
  <c r="B8" i="11"/>
  <c r="E8" i="11" s="1"/>
  <c r="B7" i="11"/>
  <c r="B6" i="11"/>
  <c r="B5" i="11"/>
  <c r="B3" i="11"/>
  <c r="B4" i="11"/>
  <c r="E4" i="11" s="1"/>
  <c r="B2" i="11"/>
  <c r="H4" i="11" l="1"/>
  <c r="H12" i="11"/>
  <c r="F3" i="11"/>
  <c r="G4" i="11"/>
  <c r="G8" i="11"/>
  <c r="G12" i="11"/>
  <c r="H8" i="11"/>
  <c r="E2" i="11"/>
  <c r="G2" i="11" s="1"/>
  <c r="E10" i="11"/>
  <c r="G10" i="11" s="1"/>
  <c r="E6" i="11"/>
  <c r="G6" i="11" s="1"/>
  <c r="F12" i="11"/>
  <c r="F8" i="11"/>
  <c r="F4" i="11"/>
  <c r="E13" i="11"/>
  <c r="H13" i="11" s="1"/>
  <c r="E9" i="11"/>
  <c r="G9" i="11" s="1"/>
  <c r="E5" i="11"/>
  <c r="F5" i="11" s="1"/>
  <c r="E11" i="11"/>
  <c r="F11" i="11" s="1"/>
  <c r="E7" i="11"/>
  <c r="H7" i="11" s="1"/>
  <c r="E3" i="11"/>
  <c r="H3" i="11" s="1"/>
  <c r="C3" i="5"/>
  <c r="D3" i="5"/>
  <c r="C4" i="5"/>
  <c r="D4" i="5"/>
  <c r="C5" i="5"/>
  <c r="D5" i="5"/>
  <c r="C6" i="5"/>
  <c r="D6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F2" i="11" l="1"/>
  <c r="H9" i="11"/>
  <c r="G5" i="11"/>
  <c r="G11" i="11"/>
  <c r="F6" i="11"/>
  <c r="F7" i="11"/>
  <c r="H5" i="11"/>
  <c r="F13" i="11"/>
  <c r="H6" i="11"/>
  <c r="H11" i="11"/>
  <c r="G7" i="11"/>
  <c r="H10" i="11"/>
  <c r="G13" i="11"/>
  <c r="F9" i="11"/>
  <c r="G3" i="11"/>
  <c r="H2" i="11"/>
  <c r="F10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<sst xmlns="http://schemas.openxmlformats.org/spreadsheetml/2006/main" count="33009" uniqueCount="8403">
  <si>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</si>
  <si>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</si>
  <si>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</si>
  <si>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</si>
  <si>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</si>
  <si>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</si>
  <si>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</si>
  <si>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</si>
  <si>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</si>
  <si>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</si>
  <si>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</si>
  <si>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</si>
  <si>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</si>
  <si>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</si>
  <si>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</si>
  <si>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</si>
  <si>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</si>
  <si>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</si>
  <si>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</si>
  <si>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</si>
  <si>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</si>
  <si>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</si>
  <si>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</si>
  <si>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</si>
  <si>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</si>
  <si>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</si>
  <si>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</si>
  <si>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</si>
  <si>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</si>
  <si>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</si>
  <si>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</si>
  <si>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</si>
  <si>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</si>
  <si>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</si>
  <si>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</si>
  <si>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</si>
  <si>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</si>
  <si>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</si>
  <si>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</si>
  <si>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</si>
  <si>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</si>
  <si>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</si>
  <si>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</si>
  <si>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</si>
  <si>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</si>
  <si>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</si>
  <si>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</si>
  <si>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</si>
  <si>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</si>
  <si>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</si>
  <si>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</si>
  <si>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</si>
  <si>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</si>
  <si>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</si>
  <si>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</si>
  <si>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</si>
  <si>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</si>
  <si>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</si>
  <si>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</si>
  <si>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</si>
  <si>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</si>
  <si>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</si>
  <si>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</si>
  <si>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</si>
  <si>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</si>
  <si>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</si>
  <si>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</si>
  <si>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</si>
  <si>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</si>
  <si>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</si>
  <si>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</si>
  <si>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</si>
  <si>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</si>
  <si>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</si>
  <si>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</si>
  <si>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</si>
  <si>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</si>
  <si>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</si>
  <si>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</si>
  <si>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</si>
  <si>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</si>
  <si>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</si>
  <si>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</si>
  <si>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</si>
  <si>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</si>
  <si>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</si>
  <si>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</si>
  <si>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</si>
  <si>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</si>
  <si>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</si>
  <si>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</si>
  <si>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</si>
  <si>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</si>
  <si>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</si>
  <si>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</si>
  <si>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</si>
  <si>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</si>
  <si>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</si>
  <si>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</si>
  <si>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</si>
  <si>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</si>
  <si>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</si>
  <si>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</si>
  <si>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</si>
  <si>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</si>
  <si>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</si>
  <si>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</si>
  <si>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</si>
  <si>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</si>
  <si>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</si>
  <si>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</si>
  <si>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</si>
  <si>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</si>
  <si>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</si>
  <si>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</si>
  <si>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</si>
  <si>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</si>
  <si>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</si>
  <si>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</si>
  <si>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</si>
  <si>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</si>
  <si>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</si>
  <si>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</si>
  <si>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</si>
  <si>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</si>
  <si>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</si>
  <si>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</si>
  <si>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</si>
  <si>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</si>
  <si>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</si>
  <si>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</si>
  <si>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</si>
  <si>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</si>
  <si>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</si>
  <si>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</si>
  <si>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</si>
  <si>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</si>
  <si>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</si>
  <si>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</si>
  <si>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</si>
  <si>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</si>
  <si>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</si>
  <si>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</si>
  <si>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</si>
  <si>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</si>
  <si>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</si>
  <si>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</si>
  <si>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</si>
  <si>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</si>
  <si>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</si>
  <si>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</si>
  <si>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</si>
  <si>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</si>
  <si>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</si>
  <si>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</si>
  <si>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</si>
  <si>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</si>
  <si>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</si>
  <si>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</si>
  <si>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</si>
  <si>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</si>
  <si>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</si>
  <si>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</si>
  <si>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</si>
  <si>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</si>
  <si>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</si>
  <si>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</si>
  <si>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</si>
  <si>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</si>
  <si>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</si>
  <si>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</si>
  <si>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</si>
  <si>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</si>
  <si>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</si>
  <si>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</si>
  <si>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</si>
  <si>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</si>
  <si>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</si>
  <si>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</si>
  <si>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</si>
  <si>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</si>
  <si>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</si>
  <si>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</si>
  <si>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</si>
  <si>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</si>
  <si>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</si>
  <si>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</si>
  <si>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</si>
  <si>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</si>
  <si>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</si>
  <si>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</si>
  <si>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</si>
  <si>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</si>
  <si>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</si>
  <si>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</si>
  <si>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</si>
  <si>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</si>
  <si>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</si>
  <si>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</si>
  <si>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</si>
  <si>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</si>
  <si>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</si>
  <si>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</si>
  <si>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</si>
  <si>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</si>
  <si>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</si>
  <si>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</si>
  <si>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</si>
  <si>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</si>
  <si>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</si>
  <si>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</si>
  <si>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</si>
  <si>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</si>
  <si>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</si>
  <si>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</si>
  <si>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</si>
  <si>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</si>
  <si>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</si>
  <si>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</si>
  <si>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</si>
  <si>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</si>
  <si>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</si>
  <si>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</si>
  <si>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</si>
  <si>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</si>
  <si>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</si>
  <si>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</si>
  <si>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</si>
  <si>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</si>
  <si>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</si>
  <si>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</si>
  <si>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</si>
  <si>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</si>
  <si>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</si>
  <si>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</si>
  <si>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</si>
  <si>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</si>
  <si>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</si>
  <si>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</si>
  <si>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</si>
  <si>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</si>
  <si>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</si>
  <si>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</si>
  <si>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</si>
  <si>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</si>
  <si>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</si>
  <si>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</si>
  <si>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</si>
  <si>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</si>
  <si>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</si>
  <si>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</si>
  <si>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</si>
  <si>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</si>
  <si>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</si>
  <si>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</si>
  <si>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</si>
  <si>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</si>
  <si>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</si>
  <si>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</si>
  <si>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</si>
  <si>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</si>
  <si>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</si>
  <si>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</si>
  <si>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</si>
  <si>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</si>
  <si>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</si>
  <si>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</si>
  <si>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</si>
  <si>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</si>
  <si>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</si>
  <si>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</si>
  <si>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</si>
  <si>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</si>
  <si>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</si>
  <si>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</si>
  <si>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</si>
  <si>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</si>
  <si>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</si>
  <si>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</si>
  <si>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</si>
  <si>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</si>
  <si>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</si>
  <si>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</si>
  <si>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</si>
  <si>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</si>
  <si>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</si>
  <si>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</si>
  <si>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</si>
  <si>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</si>
  <si>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</si>
  <si>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</si>
  <si>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</si>
  <si>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</si>
  <si>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</si>
  <si>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</si>
  <si>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</si>
  <si>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</si>
  <si>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</si>
  <si>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</si>
  <si>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</si>
  <si>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</si>
  <si>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</si>
  <si>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</si>
  <si>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</si>
  <si>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</si>
  <si>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</si>
  <si>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</si>
  <si>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</si>
  <si>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</si>
  <si>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</si>
  <si>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</si>
  <si>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</si>
  <si>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</si>
  <si>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</si>
  <si>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</si>
  <si>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</si>
  <si>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</si>
  <si>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</si>
  <si>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</si>
  <si>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</si>
  <si>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</si>
  <si>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</si>
  <si>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</si>
  <si>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</si>
  <si>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</si>
  <si>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</si>
  <si>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</si>
  <si>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</si>
  <si>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</si>
  <si>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</si>
  <si>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</si>
  <si>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</si>
  <si>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</si>
  <si>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</si>
  <si>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</si>
  <si>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</si>
  <si>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</si>
  <si>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</si>
  <si>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</si>
  <si>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</si>
  <si>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</si>
  <si>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</si>
  <si>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</si>
  <si>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</si>
  <si>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</si>
  <si>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</si>
  <si>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</si>
  <si>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</si>
  <si>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</si>
  <si>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</si>
  <si>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</si>
  <si>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</si>
  <si>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</si>
  <si>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</si>
  <si>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</si>
  <si>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</si>
  <si>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</si>
  <si>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</si>
  <si>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</si>
  <si>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</si>
  <si>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</si>
  <si>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</si>
  <si>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</si>
  <si>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</si>
  <si>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</si>
  <si>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</si>
  <si>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</si>
  <si>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</si>
  <si>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</si>
  <si>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</si>
  <si>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</si>
  <si>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</si>
  <si>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</si>
  <si>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</si>
  <si>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</si>
  <si>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</si>
  <si>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</si>
  <si>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</si>
  <si>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</si>
  <si>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</si>
  <si>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</si>
  <si>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</si>
  <si>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</si>
  <si>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</si>
  <si>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</si>
  <si>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</si>
  <si>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</si>
  <si>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</si>
  <si>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</si>
  <si>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</si>
  <si>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</si>
  <si>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</si>
  <si>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</si>
  <si>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</si>
  <si>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</si>
  <si>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</si>
  <si>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</si>
  <si>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</si>
  <si>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</si>
  <si>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</si>
  <si>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</si>
  <si>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</si>
  <si>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</si>
  <si>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</si>
  <si>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</si>
  <si>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</si>
  <si>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</si>
  <si>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</si>
  <si>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</si>
  <si>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</si>
  <si>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</si>
  <si>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</si>
  <si>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</si>
  <si>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</si>
  <si>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</si>
  <si>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</si>
  <si>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</si>
  <si>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</si>
  <si>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</si>
  <si>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</si>
  <si>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</si>
  <si>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</si>
  <si>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</si>
  <si>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</si>
  <si>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</si>
  <si>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</si>
  <si>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</si>
  <si>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</si>
  <si>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</si>
  <si>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</si>
  <si>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</si>
  <si>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</si>
  <si>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</si>
  <si>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</si>
  <si>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</si>
  <si>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</si>
  <si>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</si>
  <si>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</si>
  <si>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</si>
  <si>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</si>
  <si>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</si>
  <si>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</si>
  <si>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</si>
  <si>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</si>
  <si>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</si>
  <si>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</si>
  <si>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</si>
  <si>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</si>
  <si>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</si>
  <si>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</si>
  <si>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</si>
  <si>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</si>
  <si>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</si>
  <si>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</si>
  <si>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</si>
  <si>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</si>
  <si>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</si>
  <si>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</si>
  <si>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</si>
  <si>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</si>
  <si>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</si>
  <si>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</si>
  <si>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</si>
  <si>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</si>
  <si>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</si>
  <si>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</si>
  <si>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</si>
  <si>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</si>
  <si>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</si>
  <si>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</si>
  <si>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</si>
  <si>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</si>
  <si>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</si>
  <si>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</si>
  <si>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</si>
  <si>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</si>
  <si>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</si>
  <si>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</si>
  <si>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</si>
  <si>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</si>
  <si>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</si>
  <si>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</si>
  <si>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</si>
  <si>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</si>
  <si>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</si>
  <si>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</si>
  <si>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</si>
  <si>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</si>
  <si>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</si>
  <si>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</si>
  <si>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</si>
  <si>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</si>
  <si>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</si>
  <si>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</si>
  <si>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</si>
  <si>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</si>
  <si>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</si>
  <si>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</si>
  <si>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</si>
  <si>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</si>
  <si>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</si>
  <si>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</si>
  <si>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</si>
  <si>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</si>
  <si>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</si>
  <si>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</si>
  <si>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</si>
  <si>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</si>
  <si>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</si>
  <si>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</si>
  <si>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</si>
  <si>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</si>
  <si>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</si>
  <si>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</si>
  <si>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</si>
  <si>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</si>
  <si>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</si>
  <si>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</si>
  <si>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</si>
  <si>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</si>
  <si>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</si>
  <si>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</si>
  <si>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</si>
  <si>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</si>
  <si>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</si>
  <si>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</si>
  <si>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</si>
  <si>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</si>
  <si>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</si>
  <si>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</si>
  <si>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</si>
  <si>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</si>
  <si>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</si>
  <si>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</si>
  <si>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</si>
  <si>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</si>
  <si>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</si>
  <si>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</si>
  <si>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</si>
  <si>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</si>
  <si>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</si>
  <si>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</si>
  <si>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</si>
  <si>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</si>
  <si>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</si>
  <si>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</si>
  <si>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</si>
  <si>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</si>
  <si>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</si>
  <si>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</si>
  <si>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</si>
  <si>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</si>
  <si>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</si>
  <si>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</si>
  <si>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</si>
  <si>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</si>
  <si>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</si>
  <si>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</si>
  <si>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</si>
  <si>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</si>
  <si>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</si>
  <si>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</si>
  <si>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</si>
  <si>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</si>
  <si>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</si>
  <si>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</si>
  <si>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</si>
  <si>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</si>
  <si>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</si>
  <si>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</si>
  <si>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</si>
  <si>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</si>
  <si>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</si>
  <si>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</si>
  <si>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</si>
  <si>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</si>
  <si>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</si>
  <si>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</si>
  <si>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</si>
  <si>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</si>
  <si>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</si>
  <si>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</si>
  <si>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</si>
  <si>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</si>
  <si>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</si>
  <si>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</si>
  <si>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</si>
  <si>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</si>
  <si>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</si>
  <si>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</si>
  <si>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</si>
  <si>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</si>
  <si>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</si>
  <si>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</si>
  <si>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</si>
  <si>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</si>
  <si>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</si>
  <si>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</si>
  <si>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</si>
  <si>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</si>
  <si>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</si>
  <si>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</si>
  <si>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</si>
  <si>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</si>
  <si>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</si>
  <si>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</si>
  <si>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</si>
  <si>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</si>
  <si>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</si>
  <si>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</si>
  <si>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</si>
  <si>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</si>
  <si>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</si>
  <si>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</si>
  <si>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</si>
  <si>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</si>
  <si>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</si>
  <si>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</si>
  <si>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</si>
  <si>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</si>
  <si>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</si>
  <si>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</si>
  <si>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</si>
  <si>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</si>
  <si>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</si>
  <si>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</si>
  <si>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</si>
  <si>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</si>
  <si>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</si>
  <si>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</si>
  <si>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</si>
  <si>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</si>
  <si>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</si>
  <si>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</si>
  <si>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</si>
  <si>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</si>
  <si>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</si>
  <si>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</si>
  <si>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</si>
  <si>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</si>
  <si>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</si>
  <si>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</si>
  <si>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</si>
  <si>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</si>
  <si>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</si>
  <si>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</si>
  <si>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</si>
  <si>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</si>
  <si>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</si>
  <si>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</si>
  <si>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</si>
  <si>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</si>
  <si>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</si>
  <si>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</si>
  <si>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</si>
  <si>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</si>
  <si>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</si>
  <si>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</si>
  <si>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</si>
  <si>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</si>
  <si>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</si>
  <si>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</si>
  <si>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</si>
  <si>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</si>
  <si>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</si>
  <si>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</si>
  <si>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</si>
  <si>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</si>
  <si>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</si>
  <si>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</si>
  <si>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</si>
  <si>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</si>
  <si>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</si>
  <si>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</si>
  <si>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</si>
  <si>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</si>
  <si>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</si>
  <si>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</si>
  <si>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</si>
  <si>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</si>
  <si>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</si>
  <si>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</si>
  <si>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</si>
  <si>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</si>
  <si>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</si>
  <si>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</si>
  <si>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</si>
  <si>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</si>
  <si>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</si>
  <si>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</si>
  <si>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</si>
  <si>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</si>
  <si>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</si>
  <si>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</si>
  <si>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</si>
  <si>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</si>
  <si>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</si>
  <si>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</si>
  <si>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</si>
  <si>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</si>
  <si>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</si>
  <si>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</si>
  <si>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</si>
  <si>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</si>
  <si>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</si>
  <si>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</si>
  <si>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</si>
  <si>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</si>
  <si>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</si>
  <si>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</si>
  <si>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</si>
  <si>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</si>
  <si>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</si>
  <si>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</si>
  <si>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</si>
  <si>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</si>
  <si>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</si>
  <si>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</si>
  <si>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</si>
  <si>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</si>
  <si>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</si>
  <si>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</si>
  <si>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</si>
  <si>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</si>
  <si>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</si>
  <si>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</si>
  <si>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</si>
  <si>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</si>
  <si>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</si>
  <si>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</si>
  <si>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</si>
  <si>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</si>
  <si>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</si>
  <si>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</si>
  <si>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</si>
  <si>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</si>
  <si>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</si>
  <si>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</si>
  <si>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</si>
  <si>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</si>
  <si>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</si>
  <si>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</si>
  <si>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</si>
  <si>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</si>
  <si>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</si>
  <si>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</si>
  <si>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</si>
  <si>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</si>
  <si>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</si>
  <si>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</si>
  <si>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</si>
  <si>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</si>
  <si>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</si>
  <si>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</si>
  <si>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</si>
  <si>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</si>
  <si>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</si>
  <si>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</si>
  <si>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</si>
  <si>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</si>
  <si>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</si>
  <si>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</si>
  <si>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</si>
  <si>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</si>
  <si>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</si>
  <si>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</si>
  <si>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</si>
  <si>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</si>
  <si>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</si>
  <si>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</si>
  <si>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</si>
  <si>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</si>
  <si>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</si>
  <si>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</si>
  <si>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</si>
  <si>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</si>
  <si>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</si>
  <si>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</si>
  <si>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</si>
  <si>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</si>
  <si>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</si>
  <si>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</si>
  <si>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</si>
  <si>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</si>
  <si>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</si>
  <si>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</si>
  <si>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</si>
  <si>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</si>
  <si>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</si>
  <si>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</si>
  <si>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</si>
  <si>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</si>
  <si>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</si>
  <si>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</si>
  <si>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</si>
  <si>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</si>
  <si>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</si>
  <si>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</si>
  <si>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</si>
  <si>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</si>
  <si>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</si>
  <si>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</si>
  <si>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</si>
  <si>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</si>
  <si>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</si>
  <si>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</si>
  <si>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</si>
  <si>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</si>
  <si>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</si>
  <si>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</si>
  <si>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</si>
  <si>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</si>
  <si>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</si>
  <si>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</si>
  <si>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</si>
  <si>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</si>
  <si>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</si>
  <si>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</si>
  <si>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</si>
  <si>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</si>
  <si>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</si>
  <si>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</si>
  <si>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</si>
  <si>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</si>
  <si>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</si>
  <si>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</si>
  <si>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</si>
  <si>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</si>
  <si>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</si>
  <si>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</si>
  <si>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</si>
  <si>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</si>
  <si>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</si>
  <si>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</si>
  <si>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</si>
  <si>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</si>
  <si>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</si>
  <si>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</si>
  <si>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</si>
  <si>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</si>
  <si>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</si>
  <si>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</si>
  <si>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</si>
  <si>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</si>
  <si>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</si>
  <si>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</si>
  <si>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</si>
  <si>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</si>
  <si>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</si>
  <si>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</si>
  <si>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</si>
  <si>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</si>
  <si>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</si>
  <si>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</si>
  <si>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</si>
  <si>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</si>
  <si>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</si>
  <si>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</si>
  <si>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</si>
  <si>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</si>
  <si>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</si>
  <si>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</si>
  <si>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</si>
  <si>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</si>
  <si>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</si>
  <si>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</si>
  <si>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</si>
  <si>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</si>
  <si>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</si>
  <si>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</si>
  <si>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</si>
  <si>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</si>
  <si>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</si>
  <si>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</si>
  <si>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</si>
  <si>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</si>
  <si>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</si>
  <si>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</si>
  <si>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</si>
  <si>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</si>
  <si>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</si>
  <si>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</si>
  <si>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</si>
  <si>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</si>
  <si>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</si>
  <si>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</si>
  <si>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</si>
  <si>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</si>
  <si>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</si>
  <si>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</si>
  <si>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</si>
  <si>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</si>
  <si>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</si>
  <si>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</si>
  <si>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</si>
  <si>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</si>
  <si>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</si>
  <si>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</si>
  <si>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</si>
  <si>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</si>
  <si>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</si>
  <si>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</si>
  <si>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</si>
  <si>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</si>
  <si>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</si>
  <si>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</si>
  <si>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</si>
  <si>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</si>
  <si>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</si>
  <si>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</si>
  <si>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</si>
  <si>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</si>
  <si>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</si>
  <si>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</si>
  <si>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</si>
  <si>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</si>
  <si>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</si>
  <si>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</si>
  <si>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</si>
  <si>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</si>
  <si>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</si>
  <si>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</si>
  <si>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</si>
  <si>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</si>
  <si>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</si>
  <si>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</si>
  <si>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</si>
  <si>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</si>
  <si>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</si>
  <si>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</si>
  <si>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</si>
  <si>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</si>
  <si>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</si>
  <si>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</si>
  <si>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</si>
  <si>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</si>
  <si>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</si>
  <si>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</si>
  <si>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</si>
  <si>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</si>
  <si>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</si>
  <si>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</si>
  <si>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</si>
  <si>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</si>
  <si>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</si>
  <si>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</si>
  <si>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</si>
  <si>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</si>
  <si>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</si>
  <si>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</si>
  <si>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</si>
  <si>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</si>
  <si>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</si>
  <si>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</si>
  <si>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</si>
  <si>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</si>
  <si>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</si>
  <si>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</si>
  <si>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</si>
  <si>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</si>
  <si>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</si>
  <si>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</si>
  <si>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</si>
  <si>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</si>
  <si>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</si>
  <si>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</si>
  <si>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</si>
  <si>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</si>
  <si>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</si>
  <si>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</si>
  <si>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</si>
  <si>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</si>
  <si>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</si>
  <si>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</si>
  <si>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</si>
  <si>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</si>
  <si>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</si>
  <si>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</si>
  <si>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</si>
  <si>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</si>
  <si>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</si>
  <si>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</si>
  <si>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</si>
  <si>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</si>
  <si>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</si>
  <si>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</si>
  <si>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</si>
  <si>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</si>
  <si>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</si>
  <si>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</si>
  <si>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</si>
  <si>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</si>
  <si>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</si>
  <si>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</si>
  <si>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</si>
  <si>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</si>
  <si>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</si>
  <si>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</si>
  <si>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</si>
  <si>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</si>
  <si>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</si>
  <si>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</si>
  <si>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</si>
  <si>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</si>
  <si>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</si>
  <si>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</si>
  <si>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</si>
  <si>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</si>
  <si>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</si>
  <si>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</si>
  <si>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</si>
  <si>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</si>
  <si>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</si>
  <si>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</si>
  <si>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</si>
  <si>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</si>
  <si>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</si>
  <si>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</si>
  <si>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</si>
  <si>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</si>
  <si>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</si>
  <si>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</si>
  <si>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</si>
  <si>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</si>
  <si>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</si>
  <si>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</si>
  <si>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</si>
  <si>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</si>
  <si>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</si>
  <si>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</si>
  <si>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</si>
  <si>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</si>
  <si>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</si>
  <si>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</si>
  <si>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</si>
  <si>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</si>
  <si>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</si>
  <si>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</si>
  <si>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</si>
  <si>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</si>
  <si>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</si>
  <si>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</si>
  <si>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</si>
  <si>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</si>
  <si>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</si>
  <si>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</si>
  <si>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</si>
  <si>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</si>
  <si>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</si>
  <si>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</si>
  <si>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</si>
  <si>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</si>
  <si>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</si>
  <si>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</si>
  <si>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</si>
  <si>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</si>
  <si>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</si>
  <si>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</si>
  <si>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</si>
  <si>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</si>
  <si>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</si>
  <si>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</si>
  <si>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</si>
  <si>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</si>
  <si>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</si>
  <si>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</si>
  <si>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</si>
  <si>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</si>
  <si>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</si>
  <si>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</si>
  <si>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</si>
  <si>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</si>
  <si>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</si>
  <si>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</si>
  <si>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</si>
  <si>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</si>
  <si>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</si>
  <si>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</si>
  <si>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</si>
  <si>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</si>
  <si>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</si>
  <si>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</si>
  <si>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</si>
  <si>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</si>
  <si>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</si>
  <si>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</si>
  <si>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</si>
  <si>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</si>
  <si>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</si>
  <si>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</si>
  <si>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</si>
  <si>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</si>
  <si>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</si>
  <si>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</si>
  <si>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</si>
  <si>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</si>
  <si>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</si>
  <si>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</si>
  <si>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</si>
  <si>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</si>
  <si>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</si>
  <si>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</si>
  <si>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</si>
  <si>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</si>
  <si>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</si>
  <si>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</si>
  <si>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</si>
  <si>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</si>
  <si>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</si>
  <si>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</si>
  <si>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</si>
  <si>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</si>
  <si>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</si>
  <si>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</si>
  <si>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</si>
  <si>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</si>
  <si>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</si>
  <si>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</si>
  <si>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</si>
  <si>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</si>
  <si>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</si>
  <si>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</si>
  <si>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</si>
  <si>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</si>
  <si>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</si>
  <si>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</si>
  <si>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</si>
  <si>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</si>
  <si>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</si>
  <si>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</si>
  <si>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</si>
  <si>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</si>
  <si>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</si>
  <si>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</si>
  <si>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</si>
  <si>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</si>
  <si>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</si>
  <si>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</si>
  <si>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</si>
  <si>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</si>
  <si>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</si>
  <si>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</si>
  <si>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</si>
  <si>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</si>
  <si>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</si>
  <si>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</si>
  <si>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</si>
  <si>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</si>
  <si>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</si>
  <si>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</si>
  <si>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</si>
  <si>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</si>
  <si>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</si>
  <si>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</si>
  <si>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</si>
  <si>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</si>
  <si>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</si>
  <si>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</si>
  <si>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</si>
  <si>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</si>
  <si>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</si>
  <si>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</si>
  <si>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</si>
  <si>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</si>
  <si>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</si>
  <si>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</si>
  <si>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</si>
  <si>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</si>
  <si>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</si>
  <si>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</si>
  <si>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</si>
  <si>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</si>
  <si>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</si>
  <si>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</si>
  <si>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</si>
  <si>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</si>
  <si>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</si>
  <si>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</si>
  <si>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</si>
  <si>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</si>
  <si>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</si>
  <si>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</si>
  <si>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</si>
  <si>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</si>
  <si>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</si>
  <si>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</si>
  <si>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</si>
  <si>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</si>
  <si>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</si>
  <si>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</si>
  <si>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</si>
  <si>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</si>
  <si>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</si>
  <si>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</si>
  <si>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</si>
  <si>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</si>
  <si>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</si>
  <si>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</si>
  <si>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</si>
  <si>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</si>
  <si>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</si>
  <si>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</si>
  <si>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</si>
  <si>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</si>
  <si>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</si>
  <si>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</si>
  <si>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</si>
  <si>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</si>
  <si>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</si>
  <si>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</si>
  <si>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</si>
  <si>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</si>
  <si>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</si>
  <si>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</si>
  <si>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</si>
  <si>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</si>
  <si>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</si>
  <si>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</si>
  <si>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</si>
  <si>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</si>
  <si>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</si>
  <si>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</si>
  <si>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</si>
  <si>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</si>
  <si>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</si>
  <si>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</si>
  <si>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</si>
  <si>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</si>
  <si>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</si>
  <si>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</si>
  <si>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</si>
  <si>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</si>
  <si>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</si>
  <si>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</si>
  <si>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</si>
  <si>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</si>
  <si>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</si>
  <si>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</si>
  <si>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</si>
  <si>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</si>
  <si>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</si>
  <si>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</si>
  <si>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</si>
  <si>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</si>
  <si>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</si>
  <si>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</si>
  <si>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</si>
  <si>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</si>
  <si>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</si>
  <si>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</si>
  <si>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</si>
  <si>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</si>
  <si>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</si>
  <si>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</si>
  <si>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</si>
  <si>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</si>
  <si>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</si>
  <si>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</si>
  <si>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</si>
  <si>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</si>
  <si>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</si>
  <si>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</si>
  <si>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</si>
  <si>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</si>
  <si>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</si>
  <si>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</si>
  <si>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</si>
  <si>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</si>
  <si>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</si>
  <si>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</si>
  <si>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</si>
  <si>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</si>
  <si>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</si>
  <si>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</si>
  <si>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</si>
  <si>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</si>
  <si>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</si>
  <si>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</si>
  <si>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</si>
  <si>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</si>
  <si>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</si>
  <si>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</si>
  <si>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</si>
  <si>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</si>
  <si>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</si>
  <si>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</si>
  <si>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</si>
  <si>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</si>
  <si>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</si>
  <si>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</si>
  <si>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</si>
  <si>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</si>
  <si>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</si>
  <si>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</si>
  <si>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</si>
  <si>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</si>
  <si>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</si>
  <si>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</si>
  <si>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</si>
  <si>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</si>
  <si>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</si>
  <si>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</si>
  <si>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</si>
  <si>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</si>
  <si>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</si>
  <si>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</si>
  <si>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</si>
  <si>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</si>
  <si>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</si>
  <si>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</si>
  <si>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</si>
  <si>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</si>
  <si>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</si>
  <si>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</si>
  <si>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</si>
  <si>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</si>
  <si>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</si>
  <si>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</si>
  <si>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</si>
  <si>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</si>
  <si>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</si>
  <si>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</si>
  <si>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</si>
  <si>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</si>
  <si>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</si>
  <si>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</si>
  <si>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</si>
  <si>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</si>
  <si>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</si>
  <si>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</si>
  <si>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</si>
  <si>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</si>
  <si>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</si>
  <si>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</si>
  <si>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</si>
  <si>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</si>
  <si>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</si>
  <si>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</si>
  <si>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</si>
  <si>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</si>
  <si>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</si>
  <si>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</si>
  <si>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</si>
  <si>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</si>
  <si>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</si>
  <si>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</si>
  <si>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</si>
  <si>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</si>
  <si>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</si>
  <si>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</si>
  <si>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</si>
  <si>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</si>
  <si>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</si>
  <si>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</si>
  <si>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</si>
  <si>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</si>
  <si>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</si>
  <si>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</si>
  <si>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</si>
  <si>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</si>
  <si>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</si>
  <si>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</si>
  <si>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</si>
  <si>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</si>
  <si>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</si>
  <si>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</si>
  <si>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</si>
  <si>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</si>
  <si>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</si>
  <si>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</si>
  <si>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</si>
  <si>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</si>
  <si>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</si>
  <si>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</si>
  <si>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</si>
  <si>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</si>
  <si>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</si>
  <si>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</si>
  <si>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</si>
  <si>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</si>
  <si>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</si>
  <si>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</si>
  <si>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</si>
  <si>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</si>
  <si>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</si>
  <si>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</si>
  <si>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</si>
  <si>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</si>
  <si>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</si>
  <si>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</si>
  <si>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</si>
  <si>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</si>
  <si>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</si>
  <si>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</si>
  <si>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</si>
  <si>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</si>
  <si>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</si>
  <si>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</si>
  <si>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</si>
  <si>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</si>
  <si>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</si>
  <si>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</si>
  <si>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</si>
  <si>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</si>
  <si>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</si>
  <si>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</si>
  <si>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</si>
  <si>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</si>
  <si>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</si>
  <si>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</si>
  <si>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</si>
  <si>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</si>
  <si>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</si>
  <si>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</si>
  <si>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</si>
  <si>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</si>
  <si>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</si>
  <si>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</si>
  <si>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</si>
  <si>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</si>
  <si>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</si>
  <si>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</si>
  <si>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</si>
  <si>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</si>
  <si>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</si>
  <si>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</si>
  <si>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</si>
  <si>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</si>
  <si>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</si>
  <si>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</si>
  <si>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</si>
  <si>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</si>
  <si>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</si>
  <si>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</si>
  <si>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</si>
  <si>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</si>
  <si>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</si>
  <si>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</si>
  <si>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</si>
  <si>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</si>
  <si>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</si>
  <si>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</si>
  <si>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</si>
  <si>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</si>
  <si>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</si>
  <si>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</si>
  <si>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</si>
  <si>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</si>
  <si>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</si>
  <si>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</si>
  <si>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</si>
  <si>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</si>
  <si>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</si>
  <si>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</si>
  <si>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</si>
  <si>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</si>
  <si>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</si>
  <si>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</si>
  <si>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</si>
  <si>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</si>
  <si>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</si>
  <si>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</si>
  <si>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</si>
  <si>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</si>
  <si>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</si>
  <si>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</si>
  <si>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</si>
  <si>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</si>
  <si>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</si>
  <si>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</si>
  <si>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</si>
  <si>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</si>
  <si>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</si>
  <si>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</si>
  <si>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</si>
  <si>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</si>
  <si>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</si>
  <si>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</si>
  <si>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</si>
  <si>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</si>
  <si>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</si>
  <si>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</si>
  <si>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</si>
  <si>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</si>
  <si>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</si>
  <si>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</si>
  <si>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</si>
  <si>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</si>
  <si>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</si>
  <si>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</si>
  <si>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</si>
  <si>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</si>
  <si>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</si>
  <si>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</si>
  <si>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</si>
  <si>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</si>
  <si>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</si>
  <si>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</si>
  <si>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</si>
  <si>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</si>
  <si>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</si>
  <si>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</si>
  <si>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</si>
  <si>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</si>
  <si>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</si>
  <si>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</si>
  <si>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</si>
  <si>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</si>
  <si>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</si>
  <si>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</si>
  <si>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</si>
  <si>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</si>
  <si>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</si>
  <si>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</si>
  <si>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</si>
  <si>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</si>
  <si>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</si>
  <si>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</si>
  <si>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</si>
  <si>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</si>
  <si>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</si>
  <si>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</si>
  <si>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</si>
  <si>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</si>
  <si>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</si>
  <si>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</si>
  <si>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</si>
  <si>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</si>
  <si>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</si>
  <si>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</si>
  <si>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</si>
  <si>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</si>
  <si>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</si>
  <si>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</si>
  <si>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</si>
  <si>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</si>
  <si>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</si>
  <si>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</si>
  <si>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</si>
  <si>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</si>
  <si>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</si>
  <si>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</si>
  <si>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</si>
  <si>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</si>
  <si>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</si>
  <si>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</si>
  <si>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</si>
  <si>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</si>
  <si>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</si>
  <si>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</si>
  <si>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</si>
  <si>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</si>
  <si>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</si>
  <si>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</si>
  <si>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</si>
  <si>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</si>
  <si>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</si>
  <si>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</si>
  <si>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</si>
  <si>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</si>
  <si>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</si>
  <si>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</si>
  <si>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</si>
  <si>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</si>
  <si>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</si>
  <si>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</si>
  <si>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</si>
  <si>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</si>
  <si>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</si>
  <si>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</si>
  <si>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</si>
  <si>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</si>
  <si>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</si>
  <si>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</si>
  <si>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</si>
  <si>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</si>
  <si>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</si>
  <si>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</si>
  <si>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</si>
  <si>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</si>
  <si>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</si>
  <si>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</si>
  <si>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</si>
  <si>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</si>
  <si>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</si>
  <si>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</si>
  <si>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</si>
  <si>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</si>
  <si>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</si>
  <si>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</si>
  <si>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</si>
  <si>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</si>
  <si>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</si>
  <si>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</si>
  <si>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</si>
  <si>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</si>
  <si>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</si>
  <si>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</si>
  <si>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</si>
  <si>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</si>
  <si>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</si>
  <si>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</si>
  <si>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</si>
  <si>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</si>
  <si>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</si>
  <si>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</si>
  <si>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</si>
  <si>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</si>
  <si>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</si>
  <si>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</si>
  <si>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</si>
  <si>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</si>
  <si>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</si>
  <si>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</si>
  <si>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</si>
  <si>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</si>
  <si>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</si>
  <si>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</si>
  <si>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</si>
  <si>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</si>
  <si>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</si>
  <si>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</si>
  <si>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</si>
  <si>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</si>
  <si>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</si>
  <si>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</si>
  <si>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</si>
  <si>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</si>
  <si>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</si>
  <si>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</si>
  <si>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</si>
  <si>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</si>
  <si>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</si>
  <si>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</si>
  <si>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</si>
  <si>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</si>
  <si>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</si>
  <si>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</si>
  <si>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</si>
  <si>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</si>
  <si>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</si>
  <si>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</si>
  <si>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</si>
  <si>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</si>
  <si>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</si>
  <si>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</si>
  <si>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</si>
  <si>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</si>
  <si>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</si>
  <si>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</si>
  <si>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</si>
  <si>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</si>
  <si>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</si>
  <si>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</si>
  <si>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</si>
  <si>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</si>
  <si>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</si>
  <si>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</si>
  <si>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</si>
  <si>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</si>
  <si>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</si>
  <si>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</si>
  <si>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</si>
  <si>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</si>
  <si>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</si>
  <si>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</si>
  <si>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</si>
  <si>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</si>
  <si>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</si>
  <si>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</si>
  <si>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</si>
  <si>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</si>
  <si>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</si>
  <si>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</si>
  <si>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</si>
  <si>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</si>
  <si>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</si>
  <si>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</si>
  <si>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</si>
  <si>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</si>
  <si>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</si>
  <si>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</si>
  <si>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</si>
  <si>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</si>
  <si>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</si>
  <si>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</si>
  <si>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</si>
  <si>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</si>
  <si>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</si>
  <si>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</si>
  <si>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</si>
  <si>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</si>
  <si>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</si>
  <si>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</si>
  <si>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</si>
  <si>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</si>
  <si>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</si>
  <si>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</si>
  <si>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</si>
  <si>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</si>
  <si>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</si>
  <si>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</si>
  <si>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</si>
  <si>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</si>
  <si>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</si>
  <si>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</si>
  <si>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</si>
  <si>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</si>
  <si>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</si>
  <si>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</si>
  <si>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</si>
  <si>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</si>
  <si>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</si>
  <si>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</si>
  <si>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</si>
  <si>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</si>
  <si>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</si>
  <si>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</si>
  <si>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</si>
  <si>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</si>
  <si>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</si>
  <si>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</si>
  <si>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</si>
  <si>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</si>
  <si>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</si>
  <si>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</si>
  <si>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</si>
  <si>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</si>
  <si>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</si>
  <si>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</si>
  <si>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</si>
  <si>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</si>
  <si>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</si>
  <si>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</si>
  <si>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</si>
  <si>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</si>
  <si>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</si>
  <si>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</si>
  <si>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</si>
  <si>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</si>
  <si>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</si>
  <si>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</si>
  <si>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</si>
  <si>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</si>
  <si>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</si>
  <si>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</si>
  <si>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</si>
  <si>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</si>
  <si>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</si>
  <si>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</si>
  <si>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</si>
  <si>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</si>
  <si>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</si>
  <si>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</si>
  <si>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</si>
  <si>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</si>
  <si>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</si>
  <si>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</si>
  <si>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</si>
  <si>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</si>
  <si>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</si>
  <si>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</si>
  <si>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</si>
  <si>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</si>
  <si>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</si>
  <si>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</si>
  <si>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</si>
  <si>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</si>
  <si>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</si>
  <si>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</si>
  <si>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</si>
  <si>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</si>
  <si>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</si>
  <si>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</si>
  <si>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</si>
  <si>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</si>
  <si>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</si>
  <si>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</si>
  <si>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</si>
  <si>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</si>
  <si>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</si>
  <si>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</si>
  <si>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</si>
  <si>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</si>
  <si>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</si>
  <si>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</si>
  <si>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</si>
  <si>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</si>
  <si>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</si>
  <si>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</si>
  <si>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</si>
  <si>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</si>
  <si>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</si>
  <si>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</si>
  <si>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</si>
  <si>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</si>
  <si>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</si>
  <si>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</si>
  <si>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</si>
  <si>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</si>
  <si>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</si>
  <si>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</si>
  <si>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</si>
  <si>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</si>
  <si>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</si>
  <si>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</si>
  <si>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</si>
  <si>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</si>
  <si>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</si>
  <si>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</si>
  <si>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</si>
  <si>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</si>
  <si>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</si>
  <si>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</si>
  <si>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</si>
  <si>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</si>
  <si>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</si>
  <si>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</si>
  <si>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</si>
  <si>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</si>
  <si>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</si>
  <si>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</si>
  <si>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</si>
  <si>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</si>
  <si>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</si>
  <si>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</si>
  <si>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</si>
  <si>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</si>
  <si>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</si>
  <si>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</si>
  <si>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</si>
  <si>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</si>
  <si>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</si>
  <si>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</si>
  <si>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</si>
  <si>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</si>
  <si>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</si>
  <si>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</si>
  <si>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</si>
  <si>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</si>
  <si>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</si>
  <si>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</si>
  <si>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</si>
  <si>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</si>
  <si>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</si>
  <si>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</si>
  <si>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</si>
  <si>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</si>
  <si>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</si>
  <si>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</si>
  <si>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</si>
  <si>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</si>
  <si>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</si>
  <si>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</si>
  <si>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</si>
  <si>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</si>
  <si>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</si>
  <si>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</si>
  <si>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</si>
  <si>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</si>
  <si>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</si>
  <si>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</si>
  <si>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</si>
  <si>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</si>
  <si>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</si>
  <si>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</si>
  <si>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</si>
  <si>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</si>
  <si>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</si>
  <si>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</si>
  <si>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</si>
  <si>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</si>
  <si>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</si>
  <si>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</si>
  <si>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</si>
  <si>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</si>
  <si>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</si>
  <si>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</si>
  <si>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</si>
  <si>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</si>
  <si>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</si>
  <si>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</si>
  <si>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</si>
  <si>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</si>
  <si>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</si>
  <si>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</si>
  <si>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</si>
  <si>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</si>
  <si>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</si>
  <si>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</si>
  <si>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</si>
  <si>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</si>
  <si>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</si>
  <si>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</si>
  <si>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</si>
  <si>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</si>
  <si>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</si>
  <si>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</si>
  <si>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</si>
  <si>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</si>
  <si>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</si>
  <si>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</si>
  <si>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</si>
  <si>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</si>
  <si>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</si>
  <si>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</si>
  <si>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</si>
  <si>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</si>
  <si>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</si>
  <si>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</si>
  <si>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</si>
  <si>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</si>
  <si>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</si>
  <si>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</si>
  <si>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</si>
  <si>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</si>
  <si>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</si>
  <si>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</si>
  <si>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</si>
  <si>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</si>
  <si>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</si>
  <si>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</si>
  <si>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</si>
  <si>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</si>
  <si>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</si>
  <si>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</si>
  <si>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</si>
  <si>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</si>
  <si>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</si>
  <si>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</si>
  <si>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</si>
  <si>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</si>
  <si>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</si>
  <si>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</si>
  <si>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</si>
  <si>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</si>
  <si>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</si>
  <si>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</si>
  <si>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</si>
  <si>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</si>
  <si>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</si>
  <si>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</si>
  <si>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</si>
  <si>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</si>
  <si>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</si>
  <si>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</si>
  <si>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</si>
  <si>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</si>
  <si>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</si>
  <si>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</si>
  <si>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</si>
  <si>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</si>
  <si>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</si>
  <si>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</si>
  <si>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</si>
  <si>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</si>
  <si>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</si>
  <si>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</si>
  <si>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</si>
  <si>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</si>
  <si>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</si>
  <si>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</si>
  <si>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</si>
  <si>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</si>
  <si>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</si>
  <si>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</si>
  <si>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</si>
  <si>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</si>
  <si>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</si>
  <si>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</si>
  <si>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</si>
  <si>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</si>
  <si>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</si>
  <si>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</si>
  <si>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</si>
  <si>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</si>
  <si>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</si>
  <si>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</si>
  <si>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</si>
  <si>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</si>
  <si>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</si>
  <si>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</si>
  <si>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</si>
  <si>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</si>
  <si>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</si>
  <si>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</si>
  <si>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</si>
  <si>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</si>
  <si>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</si>
  <si>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</si>
  <si>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</si>
  <si>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</si>
  <si>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</si>
  <si>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</si>
  <si>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</si>
  <si>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</si>
  <si>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</si>
  <si>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</si>
  <si>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</si>
  <si>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</si>
  <si>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</si>
  <si>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</si>
  <si>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</si>
  <si>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</si>
  <si>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</si>
  <si>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</si>
  <si>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</si>
  <si>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</si>
  <si>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</si>
  <si>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</si>
  <si>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</si>
  <si>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</si>
  <si>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</si>
  <si>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</si>
  <si>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</si>
  <si>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</si>
  <si>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</si>
  <si>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</si>
  <si>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</si>
  <si>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</si>
  <si>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</si>
  <si>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</si>
  <si>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</si>
  <si>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</si>
  <si>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</si>
  <si>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</si>
  <si>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</si>
  <si>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</si>
  <si>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</si>
  <si>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</si>
  <si>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</si>
  <si>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</si>
  <si>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</si>
  <si>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</si>
  <si>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</si>
  <si>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</si>
  <si>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</si>
  <si>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</si>
  <si>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</si>
  <si>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</si>
  <si>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</si>
  <si>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</si>
  <si>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</si>
  <si>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</si>
  <si>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</si>
  <si>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</si>
  <si>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</si>
  <si>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</si>
  <si>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</si>
  <si>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</si>
  <si>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</si>
  <si>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</si>
  <si>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</si>
  <si>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</si>
  <si>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</si>
  <si>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</si>
  <si>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</si>
  <si>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</si>
  <si>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</si>
  <si>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</si>
  <si>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</si>
  <si>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</si>
  <si>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</si>
  <si>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</si>
  <si>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</si>
  <si>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</si>
  <si>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</si>
  <si>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</si>
  <si>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</si>
  <si>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</si>
  <si>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</si>
  <si>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</si>
  <si>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</si>
  <si>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</si>
  <si>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</si>
  <si>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</si>
  <si>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</si>
  <si>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</si>
  <si>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</si>
  <si>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</si>
  <si>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</si>
  <si>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</si>
  <si>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</si>
  <si>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</si>
  <si>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</si>
  <si>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</si>
  <si>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</si>
  <si>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</si>
  <si>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</si>
  <si>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</si>
  <si>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</si>
  <si>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</si>
  <si>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</si>
  <si>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</si>
  <si>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</si>
  <si>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</si>
  <si>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</si>
  <si>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</si>
  <si>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</si>
  <si>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</si>
  <si>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</si>
  <si>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</si>
  <si>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</si>
  <si>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</si>
  <si>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</si>
  <si>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</si>
  <si>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</si>
  <si>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</si>
  <si>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</si>
  <si>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</si>
  <si>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</si>
  <si>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</si>
  <si>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</si>
  <si>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</si>
  <si>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</si>
  <si>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</si>
  <si>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</si>
  <si>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</si>
  <si>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</si>
  <si>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</si>
  <si>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</si>
  <si>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</si>
  <si>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</si>
  <si>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</si>
  <si>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</si>
  <si>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</si>
  <si>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</si>
  <si>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</si>
  <si>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</si>
  <si>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</si>
  <si>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</si>
  <si>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</si>
  <si>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</si>
  <si>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</si>
  <si>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</si>
  <si>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</si>
  <si>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</si>
  <si>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</si>
  <si>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</si>
  <si>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</si>
  <si>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</si>
  <si>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</si>
  <si>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</si>
  <si>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</si>
  <si>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</si>
  <si>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</si>
  <si>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</si>
  <si>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</si>
  <si>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</si>
  <si>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</si>
  <si>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</si>
  <si>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</si>
  <si>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</si>
  <si>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</si>
  <si>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</si>
  <si>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</si>
  <si>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</si>
  <si>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</si>
  <si>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</si>
  <si>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</si>
  <si>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</si>
  <si>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</si>
  <si>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</si>
  <si>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</si>
  <si>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</si>
  <si>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</si>
  <si>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</si>
  <si>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</si>
  <si>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</si>
  <si>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</si>
  <si>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</si>
  <si>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</si>
  <si>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</si>
  <si>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</si>
  <si>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</si>
  <si>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</si>
  <si>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</si>
  <si>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</si>
  <si>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</si>
  <si>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</si>
  <si>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</si>
  <si>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</si>
  <si>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</si>
  <si>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</si>
  <si>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</si>
  <si>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</si>
  <si>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</si>
  <si>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</si>
  <si>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</si>
  <si>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</si>
  <si>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</si>
  <si>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</si>
  <si>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</si>
  <si>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</si>
  <si>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</si>
  <si>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</si>
  <si>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</si>
  <si>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</si>
  <si>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</si>
  <si>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</si>
  <si>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</si>
  <si>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</si>
  <si>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</si>
  <si>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</si>
  <si>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</si>
  <si>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</si>
  <si>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</si>
  <si>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</si>
  <si>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</si>
  <si>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</si>
  <si>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</si>
  <si>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</si>
  <si>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</si>
  <si>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</si>
  <si>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</si>
  <si>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</si>
  <si>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</si>
  <si>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</si>
  <si>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</si>
  <si>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</si>
  <si>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</si>
  <si>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</si>
  <si>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</si>
  <si>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</si>
  <si>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</si>
  <si>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</si>
  <si>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</si>
  <si>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</si>
  <si>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</si>
  <si>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</si>
  <si>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</si>
  <si>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</si>
  <si>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</si>
  <si>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</si>
  <si>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</si>
  <si>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</si>
  <si>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</si>
  <si>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</si>
  <si>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</si>
  <si>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</si>
  <si>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</si>
  <si>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</si>
  <si>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</si>
  <si>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</si>
  <si>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</si>
  <si>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</si>
  <si>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</si>
  <si>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</si>
  <si>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</si>
  <si>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</si>
  <si>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</si>
  <si>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</si>
  <si>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</si>
  <si>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</si>
  <si>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</si>
  <si>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</si>
  <si>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</si>
  <si>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</si>
  <si>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</si>
  <si>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</si>
  <si>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</si>
  <si>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</si>
  <si>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</si>
  <si>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</si>
  <si>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</si>
  <si>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</si>
  <si>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</si>
  <si>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</si>
  <si>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</si>
  <si>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</si>
  <si>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</si>
  <si>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</si>
  <si>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</si>
  <si>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</si>
  <si>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</si>
  <si>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</si>
  <si>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</si>
  <si>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</si>
  <si>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</si>
  <si>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</si>
  <si>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</si>
  <si>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</si>
  <si>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</si>
  <si>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</si>
  <si>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</si>
  <si>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</si>
  <si>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</si>
  <si>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</si>
  <si>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</si>
  <si>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</si>
  <si>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</si>
  <si>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</si>
  <si>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</si>
  <si>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</si>
  <si>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</si>
  <si>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</si>
  <si>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</si>
  <si>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</si>
  <si>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</si>
  <si>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</si>
  <si>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</si>
  <si>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</si>
  <si>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</si>
  <si>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</si>
  <si>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</si>
  <si>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</si>
  <si>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</si>
  <si>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</si>
  <si>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</si>
  <si>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</si>
  <si>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</si>
  <si>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</si>
  <si>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</si>
  <si>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</si>
  <si>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</si>
  <si>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</si>
  <si>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</si>
  <si>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</si>
  <si>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</si>
  <si>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</si>
  <si>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</si>
  <si>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</si>
  <si>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</si>
  <si>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</si>
  <si>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</si>
  <si>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</si>
  <si>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</si>
  <si>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</si>
  <si>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</si>
  <si>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</si>
  <si>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</si>
  <si>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</si>
  <si>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</si>
  <si>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</si>
  <si>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</si>
  <si>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</si>
  <si>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</si>
  <si>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</si>
  <si>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</si>
  <si>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</si>
  <si>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</si>
  <si>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</si>
  <si>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</si>
  <si>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</si>
  <si>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</si>
  <si>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</si>
  <si>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</si>
  <si>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</si>
  <si>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</si>
  <si>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</si>
  <si>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</si>
  <si>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</si>
  <si>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</si>
  <si>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</si>
  <si>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</si>
  <si>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</si>
  <si>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</si>
  <si>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</si>
  <si>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</si>
  <si>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</si>
  <si>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</si>
  <si>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</si>
  <si>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</si>
  <si>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</si>
  <si>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</si>
  <si>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</si>
  <si>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</si>
  <si>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</si>
  <si>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</si>
  <si>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</si>
  <si>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</si>
  <si>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</si>
  <si>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</si>
  <si>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</si>
  <si>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</si>
  <si>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</si>
  <si>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</si>
  <si>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</si>
  <si>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</si>
  <si>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</si>
  <si>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</si>
  <si>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</si>
  <si>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</si>
  <si>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</si>
  <si>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</si>
  <si>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</si>
  <si>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</si>
  <si>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</si>
  <si>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</si>
  <si>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</si>
  <si>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</si>
  <si>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</si>
  <si>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</si>
  <si>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</si>
  <si>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</si>
  <si>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</si>
  <si>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</si>
  <si>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</si>
  <si>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</si>
  <si>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</si>
  <si>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</si>
  <si>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</si>
  <si>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</si>
  <si>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</si>
  <si>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</si>
  <si>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</si>
  <si>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</si>
  <si>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</si>
  <si>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</si>
  <si>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</si>
  <si>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</si>
  <si>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</si>
  <si>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</si>
  <si>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</si>
  <si>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</si>
  <si>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</si>
  <si>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</si>
  <si>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</si>
  <si>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</si>
  <si>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</si>
  <si>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</si>
  <si>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</si>
  <si>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</si>
  <si>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</si>
  <si>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</si>
  <si>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</si>
  <si>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</si>
  <si>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</si>
  <si>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</si>
  <si>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</si>
  <si>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</si>
  <si>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</si>
  <si>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</si>
  <si>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</si>
  <si>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</si>
  <si>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</si>
  <si>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</si>
  <si>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</si>
  <si>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</si>
  <si>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</si>
  <si>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</si>
  <si>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</si>
  <si>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</si>
  <si>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</si>
  <si>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</si>
  <si>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</si>
  <si>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</si>
  <si>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</si>
  <si>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</si>
  <si>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</si>
  <si>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</si>
  <si>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</si>
  <si>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</si>
  <si>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</si>
  <si>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</si>
  <si>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</si>
  <si>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</si>
  <si>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</si>
  <si>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</si>
  <si>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</si>
  <si>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</si>
  <si>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</si>
  <si>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</si>
  <si>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</si>
  <si>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</si>
  <si>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</si>
  <si>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</si>
  <si>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</si>
  <si>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</si>
  <si>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</si>
  <si>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</si>
  <si>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</si>
  <si>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</si>
  <si>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</si>
  <si>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</si>
  <si>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</si>
  <si>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</si>
  <si>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</si>
  <si>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</si>
  <si>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</si>
  <si>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</si>
  <si>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</si>
  <si>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</si>
  <si>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</si>
  <si>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</si>
  <si>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</si>
  <si>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</si>
  <si>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</si>
  <si>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</si>
  <si>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</si>
  <si>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</si>
  <si>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</si>
  <si>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</si>
  <si>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</si>
  <si>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</si>
  <si>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</si>
  <si>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</si>
  <si>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</si>
  <si>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</si>
  <si>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</si>
  <si>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</si>
  <si>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</si>
  <si>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</si>
  <si>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</si>
  <si>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</si>
  <si>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</si>
  <si>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</si>
  <si>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</si>
  <si>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</si>
  <si>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</si>
  <si>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</si>
  <si>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</si>
  <si>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</si>
  <si>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</si>
  <si>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</si>
  <si>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</si>
  <si>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</si>
  <si>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</si>
  <si>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</si>
  <si>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</si>
  <si>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</si>
  <si>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</si>
  <si>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</si>
  <si>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</si>
  <si>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</si>
  <si>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</si>
  <si>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</si>
  <si>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</si>
  <si>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</si>
  <si>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</si>
  <si>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</si>
  <si>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</si>
  <si>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</si>
  <si>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</si>
  <si>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</si>
  <si>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</si>
  <si>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</si>
  <si>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</si>
  <si>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</si>
  <si>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</si>
  <si>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</si>
  <si>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</si>
  <si>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</si>
  <si>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</si>
  <si>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</si>
  <si>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</si>
  <si>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</si>
  <si>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</si>
  <si>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</si>
  <si>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</si>
  <si>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</si>
  <si>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</si>
  <si>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</si>
  <si>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</si>
  <si>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</si>
  <si>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</si>
  <si>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</si>
  <si>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</si>
  <si>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</si>
  <si>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</si>
  <si>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</si>
  <si>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</si>
  <si>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</si>
  <si>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</si>
  <si>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</si>
  <si>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</si>
  <si>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</si>
  <si>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</si>
  <si>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</si>
  <si>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</si>
  <si>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</si>
  <si>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</si>
  <si>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</si>
  <si>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</si>
  <si>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</si>
  <si>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</si>
  <si>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</si>
  <si>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</si>
  <si>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</si>
  <si>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</si>
  <si>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</si>
  <si>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</si>
  <si>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</si>
  <si>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</si>
  <si>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</si>
  <si>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</si>
  <si>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</si>
  <si>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</si>
  <si>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</si>
  <si>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</si>
  <si>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</si>
  <si>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</si>
  <si>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</si>
  <si>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</si>
  <si>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</si>
  <si>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</si>
  <si>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</si>
  <si>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</si>
  <si>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</si>
  <si>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</si>
  <si>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</si>
  <si>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</si>
  <si>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</si>
  <si>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</si>
  <si>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</si>
  <si>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</si>
  <si>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</si>
  <si>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</si>
  <si>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</si>
  <si>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</si>
  <si>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</si>
  <si>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</si>
  <si>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</si>
  <si>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</si>
  <si>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</si>
  <si>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</si>
  <si>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</si>
  <si>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</si>
  <si>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</si>
  <si>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</si>
  <si>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</si>
  <si>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</si>
  <si>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</si>
  <si>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</si>
  <si>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</si>
  <si>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</si>
  <si>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</si>
  <si>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</si>
  <si>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</si>
  <si>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</si>
  <si>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</si>
  <si>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</si>
  <si>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</si>
  <si>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</si>
  <si>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</si>
  <si>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</si>
  <si>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</si>
  <si>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</si>
  <si>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</si>
  <si>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</si>
  <si>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</si>
  <si>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</si>
  <si>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</si>
  <si>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</si>
  <si>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</si>
  <si>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</si>
  <si>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</si>
  <si>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</si>
  <si>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</si>
  <si>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</si>
  <si>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</si>
  <si>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</si>
  <si>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</si>
  <si>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</si>
  <si>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</si>
  <si>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</si>
  <si>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</si>
  <si>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</si>
  <si>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</si>
  <si>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</si>
  <si>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</si>
  <si>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</si>
  <si>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</si>
  <si>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</si>
  <si>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</si>
  <si>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</si>
  <si>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</si>
  <si>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</si>
  <si>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</si>
  <si>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</si>
  <si>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</si>
  <si>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</si>
  <si>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</si>
  <si>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</si>
  <si>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</si>
  <si>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</si>
  <si>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</si>
  <si>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</si>
  <si>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</si>
  <si>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</si>
  <si>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</si>
  <si>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</si>
  <si>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</si>
  <si>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</si>
  <si>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</si>
  <si>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</si>
  <si>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</si>
  <si>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</si>
  <si>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</si>
  <si>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</si>
  <si>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</si>
  <si>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</si>
  <si>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</si>
  <si>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</si>
  <si>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</si>
  <si>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</si>
  <si>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</si>
  <si>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</si>
  <si>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</si>
  <si>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</si>
  <si>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</si>
  <si>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</si>
  <si>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</si>
  <si>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</si>
  <si>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</si>
  <si>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</si>
  <si>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</si>
  <si>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</si>
  <si>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</si>
  <si>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</si>
  <si>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</si>
  <si>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</si>
  <si>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</si>
  <si>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</si>
  <si>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</si>
  <si>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</si>
  <si>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</si>
  <si>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</si>
  <si>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</si>
  <si>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</si>
  <si>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</si>
  <si>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</si>
  <si>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</si>
  <si>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</si>
  <si>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</si>
  <si>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</si>
  <si>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</si>
  <si>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</si>
  <si>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</si>
  <si>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</si>
  <si>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</si>
  <si>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</si>
  <si>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</si>
  <si>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</si>
  <si>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</si>
  <si>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</si>
  <si>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</si>
  <si>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</si>
  <si>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</si>
  <si>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</si>
  <si>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</si>
  <si>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</si>
  <si>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</si>
  <si>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</si>
  <si>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</si>
  <si>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</si>
  <si>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</si>
  <si>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</si>
  <si>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</si>
  <si>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</si>
  <si>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</si>
  <si>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</si>
  <si>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</si>
  <si>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</si>
  <si>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</si>
  <si>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</si>
  <si>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</si>
  <si>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</si>
  <si>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</si>
  <si>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</si>
  <si>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</si>
  <si>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</si>
  <si>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</si>
  <si>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</si>
  <si>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</si>
  <si>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</si>
  <si>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</si>
  <si>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</si>
  <si>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</si>
  <si>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</si>
  <si>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</si>
  <si>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</si>
  <si>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</si>
  <si>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</si>
  <si>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</si>
  <si>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</si>
  <si>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</si>
  <si>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</si>
  <si>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</si>
  <si>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</si>
  <si>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</si>
  <si>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</si>
  <si>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</si>
  <si>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</si>
  <si>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</si>
  <si>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</si>
  <si>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</si>
  <si>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</si>
  <si>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</si>
  <si>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</si>
  <si>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</si>
  <si>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</si>
  <si>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</si>
  <si>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</si>
  <si>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</si>
  <si>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</si>
  <si>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</si>
  <si>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</si>
  <si>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</si>
  <si>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</si>
  <si>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</si>
  <si>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</si>
  <si>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</si>
  <si>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</si>
  <si>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</si>
  <si>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</si>
  <si>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</si>
  <si>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</si>
  <si>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</si>
  <si>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</si>
  <si>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</si>
  <si>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</si>
  <si>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</si>
  <si>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</si>
  <si>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</si>
  <si>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</si>
  <si>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</si>
  <si>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</si>
  <si>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</si>
  <si>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</si>
  <si>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</si>
  <si>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</si>
  <si>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</si>
  <si>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</si>
  <si>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</si>
  <si>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</si>
  <si>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</si>
  <si>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</si>
  <si>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</si>
  <si>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</si>
  <si>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</si>
  <si>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</si>
  <si>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</si>
  <si>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</si>
  <si>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</si>
  <si>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</si>
  <si>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</si>
  <si>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</si>
  <si>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</si>
  <si>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</si>
  <si>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</si>
  <si>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</si>
  <si>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</si>
  <si>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</si>
  <si>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</si>
  <si>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</si>
  <si>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</si>
  <si>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</si>
  <si>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</si>
  <si>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</si>
  <si>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</si>
  <si>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</si>
  <si>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</si>
  <si>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</si>
  <si>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</si>
  <si>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</si>
  <si>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</si>
  <si>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</si>
  <si>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</si>
  <si>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</si>
  <si>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</si>
  <si>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</si>
  <si>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</si>
  <si>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</si>
  <si>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</si>
  <si>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</si>
  <si>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</si>
  <si>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</si>
  <si>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</si>
  <si>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</si>
  <si>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</si>
  <si>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</si>
  <si>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</si>
  <si>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</si>
  <si>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</si>
  <si>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</si>
  <si>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</si>
  <si>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</si>
  <si>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</si>
  <si>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</si>
  <si>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</si>
  <si>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</si>
  <si>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</si>
  <si>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</si>
  <si>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</si>
  <si>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</si>
  <si>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</si>
  <si>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</si>
  <si>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</si>
  <si>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</si>
  <si>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</si>
  <si>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</si>
  <si>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</si>
  <si>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</si>
  <si>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</si>
  <si>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</si>
  <si>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</si>
  <si>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</si>
  <si>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</si>
  <si>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</si>
  <si>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</si>
  <si>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</si>
  <si>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</si>
  <si>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</si>
  <si>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</si>
  <si>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</si>
  <si>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</si>
  <si>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</si>
  <si>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</si>
  <si>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</si>
  <si>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</si>
  <si>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</si>
  <si>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</si>
  <si>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</si>
  <si>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</si>
  <si>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</si>
  <si>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</si>
  <si>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</si>
  <si>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</si>
  <si>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</si>
  <si>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</si>
  <si>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</si>
  <si>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</si>
  <si>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</si>
  <si>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</si>
  <si>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</si>
  <si>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</si>
  <si>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</si>
  <si>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</si>
  <si>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</si>
  <si>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</si>
  <si>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</si>
  <si>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</si>
  <si>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</si>
  <si>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</si>
  <si>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</si>
  <si>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</si>
  <si>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</si>
  <si>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</si>
  <si>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</si>
  <si>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</si>
  <si>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</si>
  <si>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</si>
  <si>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</si>
  <si>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</si>
  <si>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</si>
  <si>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</si>
  <si>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</si>
  <si>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</si>
  <si>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</si>
  <si>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</si>
  <si>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</si>
  <si>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</si>
  <si>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</si>
  <si>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</si>
  <si>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</si>
  <si>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</si>
  <si>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</si>
  <si>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</si>
  <si>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</si>
  <si>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</si>
  <si>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</si>
  <si>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</si>
  <si>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</si>
  <si>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</si>
  <si>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</si>
  <si>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</si>
  <si>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</si>
  <si>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</si>
  <si>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</si>
  <si>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</si>
  <si>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</si>
  <si>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</si>
  <si>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</si>
  <si>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</si>
  <si>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</si>
  <si>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</si>
  <si>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</si>
  <si>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</si>
  <si>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</si>
  <si>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</si>
  <si>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</si>
  <si>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</si>
  <si>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</si>
  <si>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</si>
  <si>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</si>
  <si>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</si>
  <si>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</si>
  <si>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</si>
  <si>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</si>
  <si>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</si>
  <si>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</si>
  <si>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</si>
  <si>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</si>
  <si>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</si>
  <si>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</si>
  <si>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</si>
  <si>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</si>
  <si>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</si>
  <si>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</si>
  <si>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</si>
  <si>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</si>
  <si>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</si>
  <si>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</si>
  <si>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</si>
  <si>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</si>
  <si>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</si>
  <si>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</si>
  <si>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</si>
  <si>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</si>
  <si>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</si>
  <si>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</si>
  <si>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</si>
  <si>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</si>
  <si>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</si>
  <si>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</si>
  <si>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</si>
  <si>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</si>
  <si>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</si>
  <si>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</si>
  <si>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</si>
  <si>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</si>
  <si>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</si>
  <si>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</si>
  <si>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</si>
  <si>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</si>
  <si>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</si>
  <si>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</si>
  <si>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</si>
  <si>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</si>
  <si>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</si>
  <si>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</si>
  <si>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</si>
  <si>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</si>
  <si>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</si>
  <si>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</si>
  <si>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</si>
  <si>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</si>
  <si>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</si>
  <si>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</si>
  <si>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</si>
  <si>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</si>
  <si>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</si>
  <si>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</si>
  <si>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</si>
  <si>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</si>
  <si>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</si>
  <si>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</si>
  <si>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</si>
  <si>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</si>
  <si>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</si>
  <si>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</si>
  <si>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</si>
  <si>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</si>
  <si>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</si>
  <si>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</si>
  <si>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</si>
  <si>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</si>
  <si>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</si>
  <si>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</si>
  <si>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</si>
  <si>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</si>
  <si>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</si>
  <si>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</si>
  <si>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</si>
  <si>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</si>
  <si>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</si>
  <si>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</si>
  <si>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</si>
  <si>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</si>
  <si>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</si>
  <si>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</si>
  <si>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</si>
  <si>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</si>
  <si>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</si>
  <si>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</si>
  <si>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</si>
  <si>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</si>
  <si>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</si>
  <si>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</si>
  <si>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</si>
  <si>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</si>
  <si>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</si>
  <si>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</si>
  <si>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</si>
  <si>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</si>
  <si>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</si>
  <si>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</si>
  <si>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</si>
  <si>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</si>
  <si>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</si>
  <si>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</si>
  <si>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</si>
  <si>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</si>
  <si>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</si>
  <si>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</si>
  <si>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</si>
  <si>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</si>
  <si>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</si>
  <si>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</si>
  <si>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</si>
  <si>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</si>
  <si>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</si>
  <si>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</si>
  <si>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</si>
  <si>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</si>
  <si>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</si>
  <si>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</si>
  <si>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</si>
  <si>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</si>
  <si>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</si>
  <si>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</si>
  <si>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</si>
  <si>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</si>
  <si>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</si>
  <si>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</si>
  <si>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</si>
  <si>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</si>
  <si>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</si>
  <si>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</si>
  <si>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</si>
  <si>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</si>
  <si>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</si>
  <si>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</si>
  <si>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</si>
  <si>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</si>
  <si>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</si>
  <si>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</si>
  <si>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</si>
  <si>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</si>
  <si>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</si>
  <si>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</si>
  <si>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</si>
  <si>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</si>
  <si>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</si>
  <si>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</si>
  <si>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</si>
  <si>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</si>
  <si>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</si>
  <si>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</si>
  <si>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</si>
  <si>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</si>
  <si>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</si>
  <si>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</si>
  <si>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</si>
  <si>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</si>
  <si>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</si>
  <si>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</si>
  <si>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</si>
  <si>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</si>
  <si>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</si>
  <si>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</si>
  <si>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</si>
  <si>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</si>
  <si>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</si>
  <si>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</si>
  <si>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</si>
  <si>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</si>
  <si>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</si>
  <si>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</si>
  <si>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</si>
  <si>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</si>
  <si>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</si>
  <si>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</si>
  <si>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</si>
  <si>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</si>
  <si>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</si>
  <si>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</si>
  <si>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</si>
  <si>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</si>
  <si>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</si>
  <si>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</si>
  <si>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</si>
  <si>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</si>
  <si>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</si>
  <si>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</si>
  <si>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</si>
  <si>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</si>
  <si>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</si>
  <si>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</si>
  <si>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</si>
  <si>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</si>
  <si>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</si>
  <si>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</si>
  <si>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</si>
  <si>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</si>
  <si>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</si>
  <si>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</si>
  <si>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</si>
  <si>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</si>
  <si>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</si>
  <si>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</si>
  <si>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</si>
  <si>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</si>
  <si>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</si>
  <si>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</si>
  <si>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</si>
  <si>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</si>
  <si>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</si>
  <si>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</si>
  <si>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</si>
  <si>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</si>
  <si>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</si>
  <si>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</si>
  <si>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</si>
  <si>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</si>
  <si>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</si>
  <si>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</si>
  <si>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</si>
  <si>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</si>
  <si>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</si>
  <si>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</si>
  <si>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</si>
  <si>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</si>
  <si>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</si>
  <si>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</si>
  <si>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</si>
  <si>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</si>
  <si>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</si>
  <si>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</si>
  <si>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</si>
  <si>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</si>
  <si>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</si>
  <si>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</si>
  <si>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</si>
  <si>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</si>
  <si>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</si>
  <si>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</si>
  <si>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</si>
  <si>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</si>
  <si>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</si>
  <si>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</si>
  <si>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</si>
  <si>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</si>
  <si>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</si>
  <si>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</si>
  <si>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</si>
  <si>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</si>
  <si>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</si>
  <si>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</si>
  <si>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</si>
  <si>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</si>
  <si>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</si>
  <si>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</si>
  <si>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</si>
  <si>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</si>
  <si>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</si>
  <si>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</si>
  <si>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</si>
  <si>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</si>
  <si>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</si>
  <si>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</si>
  <si>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</si>
  <si>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</si>
  <si>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</si>
  <si>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</si>
  <si>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</si>
  <si>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</si>
  <si>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</si>
  <si>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</si>
  <si>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</si>
  <si>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</si>
  <si>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</si>
  <si>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</si>
  <si>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</si>
  <si>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</si>
  <si>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</si>
  <si>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</si>
  <si>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</si>
  <si>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</si>
  <si>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</si>
  <si>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</si>
  <si>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</si>
  <si>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</si>
  <si>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</si>
  <si>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</si>
  <si>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</si>
  <si>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</si>
  <si>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</si>
  <si>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</si>
  <si>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</si>
  <si>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</si>
  <si>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</si>
  <si>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</si>
  <si>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</si>
  <si>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</si>
  <si>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</si>
  <si>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</si>
  <si>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</si>
  <si>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</si>
  <si>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</si>
  <si>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</si>
  <si>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</si>
  <si>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</si>
  <si>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</si>
  <si>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</si>
  <si>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</si>
  <si>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</si>
  <si>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</si>
  <si>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</si>
  <si>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</si>
  <si>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</si>
  <si>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</si>
  <si>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</si>
  <si>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</si>
  <si>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</si>
  <si>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</si>
  <si>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</si>
  <si>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</si>
  <si>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</si>
  <si>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</si>
  <si>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</si>
  <si>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</si>
  <si>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</si>
  <si>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</si>
  <si>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</si>
  <si>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</si>
  <si>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</si>
  <si>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</si>
  <si>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</si>
  <si>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</si>
  <si>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</si>
  <si>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</si>
  <si>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</si>
  <si>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</si>
  <si>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</si>
  <si>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</si>
  <si>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</si>
  <si>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</si>
  <si>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</si>
  <si>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</si>
  <si>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</si>
  <si>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</si>
  <si>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</si>
  <si>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</si>
  <si>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</si>
  <si>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</si>
  <si>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</si>
  <si>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</si>
  <si>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</si>
  <si>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</si>
  <si>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</si>
  <si>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</si>
  <si>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</si>
  <si>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</si>
  <si>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</si>
  <si>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</si>
  <si>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</si>
  <si>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</si>
  <si>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</si>
  <si>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</si>
  <si>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</si>
  <si>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</si>
  <si>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</si>
  <si>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</si>
  <si>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</si>
  <si>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</si>
  <si>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</si>
  <si>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</si>
  <si>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</si>
  <si>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</si>
  <si>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</si>
  <si>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</si>
  <si>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</si>
  <si>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</si>
  <si>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</si>
  <si>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</si>
  <si>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</si>
  <si>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</si>
  <si>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</si>
  <si>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</si>
  <si>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</si>
  <si>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</si>
  <si>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</si>
  <si>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</si>
  <si>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</si>
  <si>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</si>
  <si>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</si>
  <si>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</si>
  <si>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</si>
  <si>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</si>
  <si>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</si>
  <si>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</si>
  <si>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</si>
  <si>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</si>
  <si>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</si>
  <si>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</si>
  <si>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</si>
  <si>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</si>
  <si>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</si>
  <si>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</si>
  <si>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</si>
  <si>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</si>
  <si>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</si>
  <si>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</si>
  <si>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</si>
  <si>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</si>
  <si>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</si>
  <si>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</si>
  <si>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</si>
  <si>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</si>
  <si>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</si>
  <si>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</si>
  <si>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</si>
  <si>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</si>
  <si>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</si>
  <si>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</si>
  <si>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</si>
  <si>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</si>
  <si>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</si>
  <si>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</si>
  <si>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</si>
  <si>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</si>
  <si>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</si>
  <si>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</si>
  <si>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</si>
  <si>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</si>
  <si>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</si>
  <si>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</si>
  <si>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</si>
  <si>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</si>
  <si>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</si>
  <si>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</si>
  <si>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</si>
  <si>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</si>
  <si>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</si>
  <si>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</si>
  <si>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</si>
  <si>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</si>
  <si>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</si>
  <si>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</si>
  <si>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</si>
  <si>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</si>
  <si>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</si>
  <si>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</si>
  <si>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</si>
  <si>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</si>
  <si>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</si>
  <si>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</si>
  <si>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</si>
  <si>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</si>
  <si>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</si>
  <si>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</si>
  <si>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</si>
  <si>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</si>
  <si>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</si>
  <si>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</si>
  <si>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</si>
  <si>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</si>
  <si>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</si>
  <si>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</si>
  <si>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</si>
  <si>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</si>
  <si>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</si>
  <si>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</si>
  <si>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</si>
  <si>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</si>
  <si>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</si>
  <si>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</si>
  <si>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</si>
  <si>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</si>
  <si>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</si>
  <si>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</si>
  <si>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</si>
  <si>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</si>
  <si>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</si>
  <si>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</si>
  <si>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</si>
  <si>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</si>
  <si>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</si>
  <si>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</si>
  <si>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</si>
  <si>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</si>
  <si>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</si>
  <si>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</si>
  <si>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</si>
  <si>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</si>
  <si>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</si>
  <si>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</si>
  <si>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</si>
  <si>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</si>
  <si>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</si>
  <si>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</si>
  <si>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</si>
  <si>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</si>
  <si>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</si>
  <si>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</si>
  <si>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</si>
  <si>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</si>
  <si>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</si>
  <si>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</si>
  <si>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</si>
  <si>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</si>
  <si>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</si>
  <si>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</si>
  <si>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</si>
  <si>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</si>
  <si>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</si>
  <si>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</si>
  <si>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</si>
  <si>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</si>
  <si>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</si>
  <si>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</si>
  <si>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</si>
  <si>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</si>
  <si>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</si>
  <si>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</si>
  <si>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</si>
  <si>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</si>
  <si>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</si>
  <si>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</si>
  <si>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</si>
  <si>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</si>
  <si>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</si>
  <si>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</si>
  <si>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</si>
  <si>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</si>
  <si>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</si>
  <si>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</si>
  <si>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</si>
  <si>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</si>
  <si>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</si>
  <si>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</si>
  <si>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</si>
  <si>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</si>
  <si>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</si>
  <si>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</si>
  <si>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</si>
  <si>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</si>
  <si>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</si>
  <si>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</si>
  <si>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</si>
  <si>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</si>
  <si>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</si>
  <si>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</si>
  <si>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</si>
  <si>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</si>
  <si>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</si>
  <si>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</si>
  <si>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</si>
  <si>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</si>
  <si>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</si>
  <si>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</si>
  <si>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</si>
  <si>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</si>
  <si>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</si>
  <si>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</si>
  <si>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</si>
  <si>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</si>
  <si>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</si>
  <si>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</si>
  <si>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</si>
  <si>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</si>
  <si>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</si>
  <si>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</si>
  <si>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</si>
  <si>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</si>
  <si>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</si>
  <si>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</si>
  <si>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</si>
  <si>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</si>
  <si>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</si>
  <si>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</si>
  <si>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</si>
  <si>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</si>
  <si>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</si>
  <si>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</si>
  <si>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</si>
  <si>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</si>
  <si>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</si>
  <si>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</si>
  <si>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</si>
  <si>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</si>
  <si>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</si>
  <si>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</si>
  <si>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</si>
  <si>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</si>
  <si>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</si>
  <si>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</si>
  <si>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</si>
  <si>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</si>
  <si>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</si>
  <si>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</si>
  <si>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</si>
  <si>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</si>
  <si>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</si>
  <si>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</si>
  <si>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</si>
  <si>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</si>
  <si>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</si>
  <si>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</si>
  <si>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</si>
  <si>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</si>
  <si>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</si>
  <si>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</si>
  <si>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</si>
  <si>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</si>
  <si>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</si>
  <si>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</si>
  <si>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</si>
  <si>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</si>
  <si>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</si>
  <si>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</si>
  <si>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</si>
  <si>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</si>
  <si>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</si>
  <si>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</si>
  <si>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</si>
  <si>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</si>
  <si>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</si>
  <si>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</si>
  <si>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</si>
  <si>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</si>
  <si>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</si>
  <si>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</si>
  <si>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</si>
  <si>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</si>
  <si>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</si>
  <si>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</si>
  <si>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</si>
  <si>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</si>
  <si>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</si>
  <si>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</si>
  <si>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</si>
  <si>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</si>
  <si>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</si>
  <si>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</si>
  <si>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</si>
  <si>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</si>
  <si>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</si>
  <si>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</si>
  <si>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</si>
  <si>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</si>
  <si>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</si>
  <si>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</si>
  <si>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</si>
  <si>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</si>
  <si>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</si>
  <si>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</si>
  <si>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</si>
  <si>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</si>
  <si>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</si>
  <si>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</si>
  <si>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</si>
  <si>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</si>
  <si>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</si>
  <si>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</si>
  <si>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</si>
  <si>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</si>
  <si>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</si>
  <si>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</si>
  <si>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</si>
  <si>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</si>
  <si>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</si>
  <si>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</si>
  <si>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</si>
  <si>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</si>
  <si>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</si>
  <si>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</si>
  <si>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</si>
  <si>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</si>
  <si>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</si>
  <si>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</si>
  <si>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</si>
  <si>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</si>
  <si>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</si>
  <si>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</si>
  <si>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</si>
  <si>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</si>
  <si>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</si>
  <si>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</si>
  <si>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</si>
  <si>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</si>
  <si>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</si>
  <si>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</si>
  <si>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</si>
  <si>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</si>
  <si>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</si>
  <si>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</si>
  <si>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</si>
  <si>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</si>
  <si>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</si>
  <si>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</si>
  <si>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</si>
  <si>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</si>
  <si>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</si>
  <si>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</si>
  <si>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</si>
  <si>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</si>
  <si>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</si>
  <si>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</si>
  <si>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</si>
  <si>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</si>
  <si>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</si>
  <si>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</si>
  <si>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</si>
  <si>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</si>
  <si>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</si>
  <si>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</si>
  <si>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</si>
  <si>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</si>
  <si>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</si>
  <si>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</si>
  <si>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</si>
  <si>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</si>
  <si>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</si>
  <si>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</si>
  <si>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</si>
  <si>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</si>
  <si>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</si>
  <si>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</si>
  <si>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</si>
  <si>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</si>
  <si>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</si>
  <si>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</si>
  <si>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</si>
  <si>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</si>
  <si>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</si>
  <si>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</si>
  <si>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</si>
  <si>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</si>
  <si>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</si>
  <si>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</si>
  <si>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</si>
  <si>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</si>
  <si>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</si>
  <si>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</si>
  <si>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</si>
  <si>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</si>
  <si>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</si>
  <si>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</si>
  <si>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</si>
  <si>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</si>
  <si>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</si>
  <si>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</si>
  <si>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</si>
  <si>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</si>
  <si>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</si>
  <si>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</si>
  <si>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</si>
  <si>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</si>
  <si>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</si>
  <si>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</si>
  <si>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</si>
  <si>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</si>
  <si>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</si>
  <si>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</si>
  <si>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</si>
  <si>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</si>
  <si>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</si>
  <si>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</si>
  <si>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</si>
  <si>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</si>
  <si>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</si>
  <si>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</si>
  <si>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</si>
  <si>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</si>
  <si>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</si>
  <si>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</si>
  <si>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</si>
  <si>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</si>
  <si>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</si>
  <si>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</si>
  <si>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</si>
  <si>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</si>
  <si>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</si>
  <si>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</si>
  <si>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</si>
  <si>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</si>
  <si>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</si>
  <si>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</si>
  <si>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</si>
  <si>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</si>
  <si>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</si>
  <si>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</si>
  <si>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</si>
  <si>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</si>
  <si>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</si>
  <si>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</si>
  <si>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</si>
  <si>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</si>
  <si>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</si>
  <si>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</si>
  <si>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</si>
  <si>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</si>
  <si>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</si>
  <si>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</si>
  <si>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</si>
  <si>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</si>
  <si>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</si>
  <si>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</si>
  <si>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</si>
  <si>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</si>
  <si>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</si>
  <si>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</si>
  <si>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</si>
  <si>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</si>
  <si>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</si>
  <si>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</si>
  <si>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</si>
  <si>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</si>
  <si>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</si>
  <si>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</si>
  <si>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</si>
  <si>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</si>
  <si>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</si>
  <si>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</si>
  <si>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</si>
  <si>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</si>
  <si>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</si>
  <si>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</si>
  <si>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</si>
  <si>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</si>
  <si>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</si>
  <si>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</si>
  <si>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</si>
  <si>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</si>
  <si>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</si>
  <si>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</si>
  <si>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</si>
  <si>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</si>
  <si>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</si>
  <si>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</si>
  <si>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</si>
  <si>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</si>
  <si>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</si>
  <si>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</si>
  <si>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</si>
  <si>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</si>
  <si>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</si>
  <si>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</si>
  <si>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</si>
  <si>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</si>
  <si>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</si>
  <si>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</si>
  <si>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</si>
  <si>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</si>
  <si>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</si>
  <si>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</si>
  <si>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</si>
  <si>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</si>
  <si>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</si>
  <si>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</si>
  <si>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</si>
  <si>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</si>
  <si>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</si>
  <si>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</si>
  <si>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</si>
  <si>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</si>
  <si>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</si>
  <si>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</si>
  <si>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</si>
  <si>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</si>
  <si>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</si>
  <si>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</si>
  <si>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</si>
  <si>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</si>
  <si>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</si>
  <si>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</si>
  <si>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</si>
  <si>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</si>
  <si>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</si>
  <si>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</si>
  <si>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</si>
  <si>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</si>
  <si>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</si>
  <si>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</si>
  <si>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</si>
  <si>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</si>
  <si>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</si>
  <si>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</si>
  <si>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</si>
  <si>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</si>
  <si>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</si>
  <si>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</si>
  <si>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</si>
  <si>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</si>
  <si>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</si>
  <si>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</si>
  <si>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</si>
  <si>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</si>
  <si>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</si>
  <si>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</si>
  <si>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</si>
  <si>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</si>
  <si>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</si>
  <si>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</si>
  <si>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</si>
  <si>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</si>
  <si>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</si>
  <si>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</si>
  <si>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</si>
  <si>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</si>
  <si>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</si>
  <si>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</si>
  <si>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</si>
  <si>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</si>
  <si>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</si>
  <si>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</si>
  <si>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</si>
  <si>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</si>
  <si>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</si>
  <si>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</si>
  <si>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</si>
  <si>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</si>
  <si>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</si>
  <si>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</si>
  <si>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</si>
  <si>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</si>
  <si>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</si>
  <si>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</si>
  <si>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</si>
  <si>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</si>
  <si>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</si>
  <si>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</si>
  <si>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</si>
  <si>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</si>
  <si>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</si>
  <si>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</si>
  <si>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</si>
  <si>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</si>
  <si>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</si>
  <si>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</si>
  <si>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</si>
  <si>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</si>
  <si>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</si>
  <si>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</si>
  <si>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</si>
  <si>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</si>
  <si>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</si>
  <si>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</si>
  <si>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</si>
  <si>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</si>
  <si>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</si>
  <si>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</si>
  <si>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</si>
  <si>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</si>
  <si>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</si>
  <si>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</si>
  <si>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</si>
  <si>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</si>
  <si>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</si>
  <si>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</si>
  <si>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</si>
  <si>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</si>
  <si>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</si>
  <si>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</si>
  <si>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</si>
  <si>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</si>
  <si>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</si>
  <si>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</si>
  <si>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</si>
  <si>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</si>
  <si>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</si>
  <si>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</si>
  <si>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</si>
  <si>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</si>
  <si>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</si>
  <si>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</si>
  <si>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</si>
  <si>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</si>
  <si>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</si>
  <si>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</si>
  <si>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</si>
  <si>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</si>
  <si>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</si>
  <si>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</si>
  <si>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</si>
  <si>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</si>
  <si>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</si>
  <si>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</si>
  <si>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</si>
  <si>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</si>
  <si>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</si>
  <si>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</si>
  <si>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</si>
  <si>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</si>
  <si>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</si>
  <si>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</si>
  <si>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</si>
  <si>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</si>
  <si>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</si>
  <si>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</si>
  <si>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</si>
  <si>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</si>
  <si>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</si>
  <si>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</si>
  <si>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</si>
  <si>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</si>
  <si>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</si>
  <si>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</si>
  <si>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</si>
  <si>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</si>
  <si>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</si>
  <si>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</si>
  <si>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</si>
  <si>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</si>
  <si>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</si>
  <si>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</si>
  <si>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</si>
  <si>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</si>
  <si>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</si>
  <si>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</si>
  <si>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</si>
  <si>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</si>
  <si>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</si>
  <si>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</si>
  <si>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</si>
  <si>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</si>
  <si>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</si>
  <si>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</si>
  <si>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</si>
  <si>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</si>
  <si>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</si>
  <si>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</si>
  <si>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</si>
  <si>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</si>
  <si>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</si>
  <si>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</si>
  <si>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</si>
  <si>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</si>
  <si>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</si>
  <si>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</si>
  <si>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</si>
  <si>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</si>
  <si>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</si>
  <si>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</si>
  <si>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</si>
  <si>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</si>
  <si>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</si>
  <si>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</si>
  <si>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</si>
  <si>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</si>
  <si>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</si>
  <si>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</si>
  <si>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</si>
  <si>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</si>
  <si>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</si>
  <si>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</si>
  <si>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</si>
  <si>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</si>
  <si>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</si>
  <si>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</si>
  <si>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</si>
  <si>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</si>
  <si>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</si>
  <si>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</si>
  <si>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</si>
  <si>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</si>
  <si>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</si>
  <si>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</si>
  <si>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</si>
  <si>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</si>
  <si>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</si>
  <si>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</si>
  <si>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</si>
  <si>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</si>
  <si>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</si>
  <si>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</si>
  <si>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</si>
  <si>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</si>
  <si>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</si>
  <si>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</si>
  <si>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</si>
  <si>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</si>
  <si>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</si>
  <si>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</si>
  <si>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</si>
  <si>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</si>
  <si>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</si>
  <si>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</si>
  <si>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</si>
  <si>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</si>
  <si>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</si>
  <si>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</si>
  <si>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</si>
  <si>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</si>
  <si>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</si>
  <si>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</si>
  <si>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</si>
  <si>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</si>
  <si>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</si>
  <si>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</si>
  <si>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</si>
  <si>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</si>
  <si>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</si>
  <si>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</si>
  <si>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</si>
  <si>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</si>
  <si>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</si>
  <si>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</si>
  <si>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</si>
  <si>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</si>
  <si>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</si>
  <si>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</si>
  <si>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</si>
  <si>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</si>
  <si>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</si>
  <si>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</si>
  <si>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</si>
  <si>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</si>
  <si>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</si>
  <si>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</si>
  <si>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</si>
  <si>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</si>
  <si>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</si>
  <si>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</si>
  <si>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</si>
  <si>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</si>
  <si>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</si>
  <si>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</si>
  <si>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</si>
  <si>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</si>
  <si>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</si>
  <si>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</si>
  <si>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</si>
  <si>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</si>
  <si>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</si>
  <si>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</si>
  <si>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</si>
  <si>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</si>
  <si>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</si>
  <si>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</si>
  <si>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</si>
  <si>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</si>
  <si>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</si>
  <si>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</si>
  <si>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</si>
  <si>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</si>
  <si>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</si>
  <si>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</si>
  <si>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</si>
  <si>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</si>
  <si>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</si>
  <si>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</si>
  <si>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</si>
  <si>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</si>
  <si>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</si>
  <si>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</si>
  <si>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</si>
  <si>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</si>
  <si>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</si>
  <si>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</si>
  <si>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</si>
  <si>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</si>
  <si>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</si>
  <si>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</si>
  <si>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</si>
  <si>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</si>
  <si>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</si>
  <si>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</si>
  <si>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</si>
  <si>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</si>
  <si>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</si>
  <si>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</si>
  <si>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</si>
  <si>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</si>
  <si>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</si>
  <si>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</si>
  <si>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</si>
  <si>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</si>
  <si>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</si>
  <si>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</si>
  <si>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</si>
  <si>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</si>
  <si>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</si>
  <si>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</si>
  <si>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</si>
  <si>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</si>
  <si>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</si>
  <si>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</si>
  <si>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</si>
  <si>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</si>
  <si>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</si>
  <si>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</si>
  <si>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</si>
  <si>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</si>
  <si>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</si>
  <si>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</si>
  <si>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</si>
  <si>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</si>
  <si>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</si>
  <si>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</si>
  <si>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</si>
  <si>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</si>
  <si>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</si>
  <si>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</si>
  <si>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</si>
  <si>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</si>
  <si>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</si>
  <si>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</si>
  <si>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</si>
  <si>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</si>
  <si>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</si>
  <si>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</si>
  <si>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</si>
  <si>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</si>
  <si>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</si>
  <si>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</si>
  <si>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</si>
  <si>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</si>
  <si>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</si>
  <si>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</si>
  <si>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</si>
  <si>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</si>
  <si>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</si>
  <si>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</si>
  <si>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</si>
  <si>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</si>
  <si>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</si>
  <si>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</si>
  <si>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</si>
  <si>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</si>
  <si>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</si>
  <si>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</si>
  <si>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</si>
  <si>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</si>
  <si>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</si>
  <si>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</si>
  <si>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</si>
  <si>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</si>
  <si>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</si>
  <si>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</si>
  <si>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</si>
  <si>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</si>
  <si>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</si>
  <si>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</si>
  <si>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</si>
  <si>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</si>
  <si>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</si>
  <si>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</si>
  <si>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</si>
  <si>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</si>
  <si>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</si>
  <si>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</si>
  <si>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</si>
  <si>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</si>
  <si>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</si>
  <si>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</si>
  <si>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</si>
  <si>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</si>
  <si>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</si>
  <si>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</si>
  <si>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</si>
  <si>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</si>
  <si>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</si>
  <si>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</si>
  <si>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</si>
  <si>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</si>
  <si>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</si>
  <si>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</si>
  <si>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</si>
  <si>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</si>
  <si>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</si>
  <si>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</si>
  <si>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</si>
  <si>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</si>
  <si>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</si>
  <si>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</si>
  <si>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</si>
  <si>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</si>
  <si>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</si>
  <si>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</si>
  <si>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</si>
  <si>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</si>
  <si>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</si>
  <si>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</si>
  <si>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</si>
  <si>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</si>
  <si>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</si>
  <si>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</si>
  <si>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</si>
  <si>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</si>
  <si>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</si>
  <si>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</si>
  <si>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</si>
  <si>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</si>
  <si>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</si>
  <si>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</si>
  <si>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</si>
  <si>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</si>
  <si>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</si>
  <si>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</si>
  <si>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</si>
  <si>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</si>
  <si>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</si>
  <si>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</si>
  <si>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</si>
  <si>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</si>
  <si>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</si>
  <si>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</si>
  <si>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</si>
  <si>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</si>
  <si>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</si>
  <si>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</si>
  <si>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</si>
  <si>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</si>
  <si>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</si>
  <si>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</si>
  <si>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</si>
  <si>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</si>
  <si>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</si>
  <si>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</si>
  <si>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</si>
  <si>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</si>
  <si>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</si>
  <si>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</si>
  <si>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</si>
  <si>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</si>
  <si>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</si>
  <si>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</si>
  <si>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</si>
  <si>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</si>
  <si>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</si>
  <si>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</si>
  <si>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</si>
  <si>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</si>
  <si>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</si>
  <si>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</si>
  <si>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</si>
  <si>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</si>
  <si>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</si>
  <si>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</si>
  <si>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</si>
  <si>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</si>
  <si>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</si>
  <si>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</si>
  <si>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</si>
  <si>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</si>
  <si>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</si>
  <si>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</si>
  <si>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</si>
  <si>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</si>
  <si>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</si>
  <si>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</si>
  <si>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</si>
  <si>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</si>
  <si>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</si>
  <si>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</si>
  <si>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</si>
  <si>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</si>
  <si>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</si>
  <si>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</si>
  <si>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</si>
  <si>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</si>
  <si>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</si>
  <si>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</si>
  <si>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</si>
  <si>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</si>
  <si>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</si>
  <si>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</si>
  <si>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</si>
  <si>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</si>
  <si>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</si>
  <si>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</si>
  <si>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</si>
  <si>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</si>
  <si>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</si>
  <si>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</si>
  <si>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</si>
  <si>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</si>
  <si>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</si>
  <si>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</si>
  <si>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</si>
  <si>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</si>
  <si>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</si>
  <si>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</si>
  <si>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</si>
  <si>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</si>
  <si>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</si>
  <si>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</si>
  <si>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</si>
  <si>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</si>
  <si>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</si>
  <si>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</si>
  <si>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</si>
  <si>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</si>
  <si>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</si>
  <si>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</si>
  <si>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</si>
  <si>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</si>
  <si>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</si>
  <si>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</si>
  <si>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</si>
  <si>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</si>
  <si>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</si>
  <si>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</si>
  <si>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</si>
  <si>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</si>
  <si>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</si>
  <si>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</si>
  <si>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</si>
  <si>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</si>
  <si>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</si>
  <si>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</si>
  <si>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</si>
  <si>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</si>
  <si>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</si>
  <si>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</si>
  <si>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</si>
  <si>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</si>
  <si>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</si>
  <si>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</si>
  <si>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</si>
  <si>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</si>
  <si>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</si>
  <si>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</si>
  <si>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</si>
  <si>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</si>
  <si>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</si>
  <si>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</si>
  <si>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</si>
  <si>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</si>
  <si>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</si>
  <si>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</si>
  <si>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</si>
  <si>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</si>
  <si>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</si>
  <si>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</si>
  <si>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</si>
  <si>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</si>
  <si>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</si>
  <si>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</si>
  <si>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</si>
  <si>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</si>
  <si>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</si>
  <si>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</si>
  <si>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</si>
  <si>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</si>
  <si>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</si>
  <si>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</si>
  <si>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</si>
  <si>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</si>
  <si>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</si>
  <si>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</si>
  <si>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</si>
  <si>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</si>
  <si>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</si>
  <si>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</si>
  <si>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</si>
  <si>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</si>
  <si>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</si>
  <si>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</si>
  <si>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</si>
  <si>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</si>
  <si>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</si>
  <si>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</si>
  <si>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</si>
  <si>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</si>
  <si>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</si>
  <si>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</si>
  <si>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</si>
  <si>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</si>
  <si>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</si>
  <si>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</si>
  <si>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</si>
  <si>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</si>
  <si>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</si>
  <si>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</si>
  <si>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</si>
  <si>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</si>
  <si>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</si>
  <si>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</si>
  <si>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</si>
  <si>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</si>
  <si>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</si>
  <si>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</si>
  <si>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</si>
  <si>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</si>
  <si>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</si>
  <si>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</si>
  <si>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</si>
  <si>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</si>
  <si>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</si>
  <si>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</si>
  <si>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</si>
  <si>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</si>
  <si>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</si>
  <si>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</si>
  <si>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</si>
  <si>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</si>
  <si>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</si>
  <si>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</si>
  <si>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</si>
  <si>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</si>
  <si>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</si>
  <si>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</si>
  <si>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</si>
  <si>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</si>
  <si>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</si>
  <si>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</si>
  <si>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</si>
  <si>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</si>
  <si>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</si>
  <si>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</si>
  <si>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</si>
  <si>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</si>
  <si>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</si>
  <si>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</si>
  <si>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</si>
  <si>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</si>
  <si>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</si>
  <si>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</si>
  <si>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</si>
  <si>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</si>
  <si>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</si>
  <si>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</si>
  <si>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</si>
  <si>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</si>
  <si>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</si>
  <si>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</si>
  <si>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</si>
  <si>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</si>
  <si>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</si>
  <si>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</si>
  <si>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</si>
  <si>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</si>
  <si>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</si>
  <si>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</si>
  <si>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</si>
  <si>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</si>
  <si>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</si>
  <si>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</si>
  <si>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</si>
  <si>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</si>
  <si>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</si>
  <si>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</si>
  <si>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</si>
  <si>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</si>
  <si>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</si>
  <si>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</si>
  <si>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</si>
  <si>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</si>
  <si>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</si>
  <si>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</si>
  <si>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</si>
  <si>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</si>
  <si>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</si>
  <si>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</si>
  <si>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</si>
  <si>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</si>
  <si>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</si>
  <si>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</si>
  <si>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</si>
  <si>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</si>
  <si>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</si>
  <si>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</si>
  <si>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</si>
  <si>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</si>
  <si>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</si>
  <si>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</si>
  <si>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</si>
  <si>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</si>
  <si>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</si>
  <si>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</si>
  <si>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</si>
  <si>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</si>
  <si>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</si>
  <si>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</si>
  <si>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</si>
  <si>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</si>
  <si>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</si>
  <si>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</si>
  <si>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</si>
  <si>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</si>
  <si>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</si>
  <si>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</si>
  <si>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</si>
  <si>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</si>
  <si>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</si>
  <si>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</si>
  <si>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</si>
  <si>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</si>
  <si>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</si>
  <si>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</si>
  <si>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</si>
  <si>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</si>
  <si>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</si>
  <si>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</si>
  <si>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</si>
  <si>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</si>
  <si>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</si>
  <si>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</si>
  <si>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</si>
  <si>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</si>
  <si>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</si>
  <si>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</si>
  <si>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</si>
  <si>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</si>
  <si>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</si>
  <si>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</si>
  <si>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</si>
  <si>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</si>
  <si>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</si>
  <si>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</si>
  <si>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</si>
  <si>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</si>
  <si>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</si>
  <si>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</si>
  <si>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</si>
  <si>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</si>
  <si>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</si>
  <si>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</si>
  <si>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</si>
  <si>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</si>
  <si>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</si>
  <si>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</si>
  <si>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</si>
  <si>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</si>
  <si>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</si>
  <si>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</si>
  <si>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</si>
  <si>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</si>
  <si>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</si>
  <si>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</si>
  <si>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</si>
  <si>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</si>
  <si>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</si>
  <si>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</si>
  <si>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</si>
  <si>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</si>
  <si>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</si>
  <si>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</si>
  <si>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</si>
  <si>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</si>
  <si>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</si>
  <si>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</si>
  <si>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</si>
  <si>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</si>
  <si>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</si>
  <si>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</si>
  <si>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</si>
  <si>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</si>
  <si>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</si>
  <si>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</si>
  <si>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</si>
  <si>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</si>
  <si>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</si>
  <si>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</si>
  <si>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</si>
  <si>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</si>
  <si>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</si>
  <si>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</si>
  <si>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</si>
  <si>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</si>
  <si>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</si>
  <si>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</si>
  <si>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</si>
  <si>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</si>
  <si>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</si>
  <si>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</si>
  <si>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</si>
  <si>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</si>
  <si>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</si>
  <si>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</si>
  <si>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</si>
  <si>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</si>
  <si>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</si>
  <si>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</si>
  <si>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</si>
  <si>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</si>
  <si>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</si>
  <si>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</si>
  <si>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</si>
  <si>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</si>
  <si>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</si>
  <si>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</si>
  <si>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</si>
  <si>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</si>
  <si>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</si>
  <si>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</si>
  <si>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</si>
  <si>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</si>
  <si>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</si>
  <si>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</si>
  <si>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</si>
  <si>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</si>
  <si>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</si>
  <si>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</si>
  <si>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</si>
  <si>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</si>
  <si>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</si>
  <si>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</si>
  <si>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</si>
  <si>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</si>
  <si>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</si>
  <si>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</si>
  <si>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</si>
  <si>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</si>
  <si>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</si>
  <si>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</si>
  <si>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</si>
  <si>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</si>
  <si>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</si>
  <si>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</si>
  <si>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</si>
  <si>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</si>
  <si>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</si>
  <si>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</si>
  <si>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</si>
  <si>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</si>
  <si>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</si>
  <si>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</si>
  <si>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</si>
  <si>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</si>
  <si>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</si>
  <si>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</si>
  <si>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</si>
  <si>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</si>
  <si>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</si>
  <si>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</si>
  <si>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</si>
  <si>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</si>
  <si>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</si>
  <si>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</si>
  <si>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</si>
  <si>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</si>
  <si>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</si>
  <si>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</si>
  <si>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</si>
  <si>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</si>
  <si>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</si>
  <si>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</si>
  <si>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</si>
  <si>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</si>
  <si>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</si>
  <si>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</si>
  <si>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</si>
  <si>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</si>
  <si>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</si>
  <si>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</si>
  <si>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</si>
  <si>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</si>
  <si>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</si>
  <si>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</si>
  <si>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</si>
  <si>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</si>
  <si>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</si>
  <si>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</si>
  <si>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</si>
  <si>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</si>
  <si>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</si>
  <si>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</si>
  <si>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</si>
  <si>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</si>
  <si>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</si>
  <si>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</si>
  <si>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</si>
  <si>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</si>
  <si>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</si>
  <si>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</si>
  <si>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</si>
  <si>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</si>
  <si>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</si>
  <si>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</si>
  <si>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</si>
  <si>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</si>
  <si>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</si>
  <si>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</si>
  <si>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</si>
  <si>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</si>
  <si>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</si>
  <si>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</si>
  <si>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</si>
  <si>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</si>
  <si>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</si>
  <si>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</si>
  <si>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</si>
  <si>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</si>
  <si>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</si>
  <si>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</si>
  <si>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</si>
  <si>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</si>
  <si>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</si>
  <si>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</si>
  <si>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</si>
  <si>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</si>
  <si>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</si>
  <si>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</si>
  <si>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</si>
  <si>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</si>
  <si>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</si>
  <si>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</si>
  <si>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</si>
  <si>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</si>
  <si>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</si>
  <si>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</si>
  <si>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</si>
  <si>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</si>
  <si>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</si>
  <si>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</si>
  <si>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</si>
  <si>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</si>
  <si>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</si>
  <si>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</si>
  <si>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</si>
  <si>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</si>
  <si>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</si>
  <si>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</si>
  <si>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</si>
  <si>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</si>
  <si>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</si>
  <si>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</si>
  <si>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</si>
  <si>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</si>
  <si>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</si>
  <si>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</si>
  <si>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</si>
  <si>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</si>
  <si>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</si>
  <si>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</si>
  <si>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</si>
  <si>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</si>
  <si>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</si>
  <si>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</si>
  <si>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</si>
  <si>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</si>
  <si>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</si>
  <si>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</si>
  <si>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</si>
  <si>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</si>
  <si>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</si>
  <si>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</si>
  <si>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</si>
  <si>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</si>
  <si>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</si>
  <si>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</si>
  <si>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</si>
  <si>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</si>
  <si>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</si>
  <si>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</si>
  <si>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</si>
  <si>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</si>
  <si>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</si>
  <si>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</si>
  <si>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</si>
  <si>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</si>
  <si>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</si>
  <si>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</si>
  <si>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</si>
  <si>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</si>
  <si>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</si>
  <si>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</si>
  <si>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</si>
  <si>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</si>
  <si>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</si>
  <si>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</si>
  <si>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</si>
  <si>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</si>
  <si>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</si>
  <si>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</si>
  <si>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</si>
  <si>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</si>
  <si>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</si>
  <si>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</si>
  <si>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</si>
  <si>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</si>
  <si>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</si>
  <si>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</si>
  <si>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</si>
  <si>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</si>
  <si>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</si>
  <si>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</si>
  <si>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</si>
  <si>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</si>
  <si>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</si>
  <si>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</si>
  <si>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</si>
  <si>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</si>
  <si>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</si>
  <si>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</si>
  <si>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</si>
  <si>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</si>
  <si>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</si>
  <si>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</si>
  <si>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</si>
  <si>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</si>
  <si>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</si>
  <si>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</si>
  <si>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</si>
  <si>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</si>
  <si>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</si>
  <si>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</si>
  <si>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</si>
  <si>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</si>
  <si>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</si>
  <si>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</si>
  <si>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</si>
  <si>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</si>
  <si>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</si>
  <si>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</si>
  <si>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</si>
  <si>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</si>
  <si>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</si>
  <si>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</si>
  <si>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</si>
  <si>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</si>
  <si>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</si>
  <si>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</si>
  <si>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</si>
  <si>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</si>
  <si>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</si>
  <si>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</si>
  <si>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</si>
  <si>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</si>
  <si>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</si>
  <si>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</si>
  <si>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</si>
  <si>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</si>
  <si>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</si>
  <si>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</si>
  <si>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</si>
  <si>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</si>
  <si>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</si>
  <si>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</si>
  <si>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</si>
  <si>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</si>
  <si>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</si>
  <si>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</si>
  <si>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</si>
  <si>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</si>
  <si>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</si>
  <si>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</si>
  <si>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</si>
  <si>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</si>
  <si>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</si>
  <si>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</si>
  <si>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</si>
  <si>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</si>
  <si>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</si>
  <si>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</si>
  <si>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</si>
  <si>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</si>
  <si>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</si>
  <si>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</si>
  <si>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</si>
  <si>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</si>
  <si>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</si>
  <si>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</si>
  <si>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</si>
  <si>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</si>
  <si>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</si>
  <si>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</si>
  <si>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</si>
  <si>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</si>
  <si>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</si>
  <si>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</si>
  <si>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</si>
  <si>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</si>
  <si>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</si>
  <si>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</si>
  <si>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</si>
  <si>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</si>
  <si>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</si>
  <si>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</si>
  <si>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</si>
  <si>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</si>
  <si>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</si>
  <si>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</si>
  <si>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</si>
  <si>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</si>
  <si>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</si>
  <si>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</si>
  <si>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</si>
  <si>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</si>
  <si>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</si>
  <si>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</si>
  <si>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</si>
  <si>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</si>
  <si>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</si>
  <si>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</si>
  <si>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</si>
  <si>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</si>
  <si>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</si>
  <si>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</si>
  <si>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</si>
  <si>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</si>
  <si>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</si>
  <si>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</si>
  <si>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</si>
  <si>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</si>
  <si>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</si>
  <si>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</si>
  <si>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</si>
  <si>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</si>
  <si>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</si>
  <si>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</si>
  <si>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</si>
  <si>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</si>
  <si>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</si>
  <si>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</si>
  <si>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</si>
  <si>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</si>
  <si>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</si>
  <si>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</si>
  <si>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</si>
  <si>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</si>
  <si>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</si>
  <si>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</si>
  <si>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</si>
  <si>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</si>
  <si>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</si>
  <si>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</si>
  <si>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</si>
  <si>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</si>
  <si>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</si>
  <si>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</si>
  <si>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</si>
  <si>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</si>
  <si>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</si>
  <si>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</si>
  <si>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</si>
  <si>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</si>
  <si>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</si>
  <si>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</si>
  <si>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</si>
  <si>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</si>
  <si>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</si>
  <si>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</si>
  <si>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</si>
  <si>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</si>
  <si>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</si>
  <si>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</si>
  <si>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</si>
  <si>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</si>
  <si>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</si>
  <si>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</si>
  <si>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</si>
  <si>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</si>
  <si>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</si>
  <si>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</si>
  <si>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</si>
  <si>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</si>
  <si>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</si>
  <si>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</si>
  <si>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</si>
  <si>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</si>
  <si>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</si>
  <si>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</si>
  <si>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</si>
  <si>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</si>
  <si>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</si>
  <si>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</si>
  <si>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</si>
  <si>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</si>
  <si>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</si>
  <si>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</si>
  <si>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</si>
  <si>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</si>
  <si>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</si>
  <si>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</si>
  <si>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</si>
  <si>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</si>
  <si>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</si>
  <si>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</si>
  <si>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</si>
  <si>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</si>
  <si>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</si>
  <si>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</si>
  <si>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</si>
  <si>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</si>
  <si>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</si>
  <si>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</si>
  <si>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</si>
  <si>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</si>
  <si>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</si>
  <si>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</si>
  <si>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</si>
  <si>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</si>
  <si>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</si>
  <si>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</si>
  <si>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</si>
  <si>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</si>
  <si>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</si>
  <si>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</si>
  <si>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</si>
  <si>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</si>
  <si>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</si>
  <si>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</si>
  <si>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</si>
  <si>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</si>
  <si>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</si>
  <si>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</si>
  <si>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</si>
  <si>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</si>
  <si>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</si>
  <si>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</si>
  <si>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</si>
  <si>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</si>
  <si>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</si>
  <si>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</si>
  <si>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</si>
  <si>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</si>
  <si>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</si>
  <si>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</si>
  <si>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</si>
  <si>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</si>
  <si>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</si>
  <si>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</si>
  <si>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</si>
  <si>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</si>
  <si>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</si>
  <si>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</si>
  <si>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</si>
  <si>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</si>
  <si>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</si>
  <si>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</si>
  <si>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</si>
  <si>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</si>
  <si>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</si>
  <si>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</si>
  <si>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</si>
  <si>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</si>
  <si>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</si>
  <si>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</si>
  <si>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</si>
  <si>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</si>
  <si>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</si>
  <si>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</si>
  <si>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</si>
  <si>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</si>
  <si>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</si>
  <si>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</si>
  <si>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</si>
  <si>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</si>
  <si>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</si>
  <si>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</si>
  <si>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</si>
  <si>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</si>
  <si>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</si>
  <si>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</si>
  <si>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</si>
  <si>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</si>
  <si>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</si>
  <si>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</si>
  <si>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</si>
  <si>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</si>
  <si>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</si>
  <si>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</si>
  <si>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</si>
  <si>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</si>
  <si>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</si>
  <si>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</si>
  <si>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</si>
  <si>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</si>
  <si>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</si>
  <si>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</si>
  <si>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</si>
  <si>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</si>
  <si>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</si>
  <si>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</si>
  <si>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</si>
  <si>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</si>
  <si>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</si>
  <si>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</si>
  <si>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</si>
  <si>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</si>
  <si>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</si>
  <si>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</si>
  <si>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</si>
  <si>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</si>
  <si>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</si>
  <si>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</si>
  <si>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</si>
  <si>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</si>
  <si>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</si>
  <si>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</si>
  <si>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</si>
  <si>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</si>
  <si>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</si>
  <si>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</si>
  <si>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</si>
  <si>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</si>
  <si>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</si>
  <si>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</si>
  <si>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</si>
  <si>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</si>
  <si>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</si>
  <si>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</si>
  <si>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</si>
  <si>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</si>
  <si>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</si>
  <si>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</si>
  <si>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</si>
  <si>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</si>
  <si>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</si>
  <si>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</si>
  <si>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</si>
  <si>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</si>
  <si>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</si>
  <si>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</si>
  <si>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</si>
  <si>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</si>
  <si>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</si>
  <si>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</si>
  <si>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</si>
  <si>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</si>
  <si>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</si>
  <si>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</si>
  <si>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</si>
  <si>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</si>
  <si>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</si>
  <si>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</si>
  <si>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</si>
  <si>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</si>
  <si>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</si>
  <si>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</si>
  <si>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</si>
  <si>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</si>
  <si>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</si>
  <si>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</si>
  <si>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</si>
  <si>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</si>
  <si>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</si>
  <si>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</si>
  <si>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</si>
  <si>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</si>
  <si>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</si>
  <si>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</si>
  <si>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</si>
  <si>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</si>
  <si>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</si>
  <si>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</si>
  <si>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</si>
  <si>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</si>
  <si>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</si>
  <si>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</si>
  <si>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</si>
  <si>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</si>
  <si>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</si>
  <si>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</si>
  <si>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</si>
  <si>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</si>
  <si>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</si>
  <si>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</si>
  <si>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</si>
  <si>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</si>
  <si>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</si>
  <si>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</si>
  <si>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</si>
  <si>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</si>
  <si>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</si>
  <si>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</si>
  <si>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</si>
  <si>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</si>
  <si>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</si>
  <si>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</si>
  <si>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</si>
  <si>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</si>
  <si>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</si>
  <si>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</si>
  <si>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</si>
  <si>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</si>
  <si>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</si>
  <si>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</si>
  <si>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</si>
  <si>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</si>
  <si>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</si>
  <si>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</si>
  <si>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</si>
  <si>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</si>
  <si>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</si>
  <si>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</si>
  <si>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</si>
  <si>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</si>
  <si>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</si>
  <si>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</si>
  <si>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</si>
  <si>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</si>
  <si>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</si>
  <si>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</si>
  <si>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</si>
  <si>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</si>
  <si>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</si>
  <si>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</si>
  <si>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</si>
  <si>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</si>
  <si>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</si>
  <si>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</si>
  <si>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</si>
  <si>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</si>
  <si>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</si>
  <si>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</si>
  <si>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</si>
  <si>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</si>
  <si>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</si>
  <si>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</si>
  <si>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</si>
  <si>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</si>
  <si>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</si>
  <si>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</si>
  <si>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</si>
  <si>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</si>
  <si>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</si>
  <si>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</si>
  <si>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</si>
  <si>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</si>
  <si>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</si>
  <si>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</si>
  <si>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</si>
  <si>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</si>
  <si>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</si>
  <si>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</si>
  <si>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</si>
  <si>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</si>
  <si>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</si>
  <si>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</si>
  <si>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</si>
  <si>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</si>
  <si>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</si>
  <si>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</si>
  <si>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</si>
  <si>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</si>
  <si>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</si>
  <si>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</si>
  <si>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</si>
  <si>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</si>
  <si>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</si>
  <si>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</si>
  <si>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</si>
  <si>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</si>
  <si>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</si>
  <si>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</si>
  <si>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</si>
  <si>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</si>
  <si>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</si>
  <si>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</si>
  <si>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</si>
  <si>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</si>
  <si>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</si>
  <si>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</si>
  <si>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</si>
  <si>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</si>
  <si>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</si>
  <si>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</si>
  <si>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</si>
  <si>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</si>
  <si>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</si>
  <si>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</si>
  <si>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</si>
  <si>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</si>
  <si>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</si>
  <si>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</si>
  <si>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</si>
  <si>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</si>
  <si>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</si>
  <si>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</si>
  <si>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</si>
  <si>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</si>
  <si>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</si>
  <si>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</si>
  <si>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</si>
  <si>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</si>
  <si>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</si>
  <si>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</si>
  <si>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</si>
  <si>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</si>
  <si>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</si>
  <si>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</si>
  <si>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</si>
  <si>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</si>
  <si>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</si>
  <si>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</si>
  <si>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</si>
  <si>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</si>
  <si>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</si>
  <si>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</si>
  <si>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</si>
  <si>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</si>
  <si>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</si>
  <si>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</si>
  <si>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</si>
  <si>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</si>
  <si>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</si>
  <si>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</si>
  <si>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</si>
  <si>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</si>
  <si>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</si>
  <si>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</si>
  <si>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</si>
  <si>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</si>
  <si>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</si>
  <si>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</si>
  <si>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</si>
  <si>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</si>
  <si>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</si>
  <si>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</si>
  <si>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</si>
  <si>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</si>
  <si>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</si>
  <si>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</si>
  <si>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</si>
  <si>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</si>
  <si>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</si>
  <si>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</si>
  <si>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</si>
  <si>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</si>
  <si>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</si>
  <si>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</si>
  <si>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</si>
  <si>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</si>
  <si>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</si>
  <si>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</si>
  <si>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</si>
  <si>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</si>
  <si>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</si>
  <si>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</si>
  <si>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</si>
  <si>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</si>
  <si>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</si>
  <si>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</si>
  <si>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</si>
  <si>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</si>
  <si>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</si>
  <si>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</si>
  <si>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</si>
  <si>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</si>
  <si>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</si>
  <si>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</si>
  <si>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</si>
  <si>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</si>
  <si>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</si>
  <si>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</si>
  <si>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</si>
  <si>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</si>
  <si>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</si>
  <si>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</si>
  <si>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</si>
  <si>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</si>
  <si>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</si>
  <si>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</si>
  <si>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</si>
  <si>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</si>
  <si>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</si>
  <si>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</si>
  <si>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</si>
  <si>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</si>
  <si>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</si>
  <si>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</si>
  <si>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</si>
  <si>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</si>
  <si>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</si>
  <si>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</si>
  <si>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</si>
  <si>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</si>
  <si>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</si>
  <si>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</si>
  <si>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</si>
  <si>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</si>
  <si>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</si>
  <si>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</si>
  <si>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</si>
  <si>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</si>
  <si>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</si>
  <si>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</si>
  <si>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</si>
  <si>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</si>
  <si>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</si>
  <si>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</si>
  <si>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</si>
  <si>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</si>
  <si>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</si>
  <si>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</si>
  <si>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</si>
  <si>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</si>
  <si>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</si>
  <si>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</si>
  <si>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</si>
  <si>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</si>
  <si>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</si>
  <si>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</si>
  <si>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</si>
  <si>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</si>
  <si>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</si>
  <si>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</si>
  <si>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</si>
  <si>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</si>
  <si>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</si>
  <si>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</si>
  <si>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</si>
  <si>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</si>
  <si>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</si>
  <si>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</si>
  <si>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</si>
  <si>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</si>
  <si>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</si>
  <si>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</si>
  <si>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</si>
  <si>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</si>
  <si>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</si>
  <si>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</si>
  <si>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</si>
  <si>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</si>
  <si>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</si>
  <si>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</si>
  <si>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</si>
  <si>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</si>
  <si>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</si>
  <si>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</si>
  <si>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</si>
  <si>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</si>
  <si>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</si>
  <si>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</si>
  <si>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</si>
  <si>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</si>
  <si>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</si>
  <si>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</si>
  <si>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</si>
  <si>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</si>
  <si>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</si>
  <si>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</si>
  <si>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</si>
  <si>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</si>
  <si>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</si>
  <si>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</si>
  <si>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</si>
  <si>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</si>
  <si>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</si>
  <si>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</si>
  <si>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</si>
  <si>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</si>
  <si>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</si>
  <si>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</si>
  <si>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</si>
  <si>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</si>
  <si>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</si>
  <si>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</si>
  <si>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</si>
  <si>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</si>
  <si>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</si>
  <si>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</si>
  <si>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</si>
  <si>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</si>
  <si>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</si>
  <si>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</si>
  <si>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</si>
  <si>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</si>
  <si>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</si>
  <si>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</si>
  <si>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</si>
  <si>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</si>
  <si>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</si>
  <si>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</si>
  <si>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</si>
  <si>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</si>
  <si>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</si>
  <si>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</si>
  <si>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</si>
  <si>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</si>
  <si>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</si>
  <si>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</si>
  <si>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</si>
  <si>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</si>
  <si>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</si>
  <si>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</si>
  <si>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</si>
  <si>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</si>
  <si>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</si>
  <si>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</si>
  <si>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</si>
  <si>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</si>
  <si>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</si>
  <si>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</si>
  <si>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</si>
  <si>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</si>
  <si>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</si>
  <si>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</si>
  <si>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</si>
  <si>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</si>
  <si>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</si>
  <si>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</si>
  <si>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</si>
  <si>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</si>
  <si>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</si>
  <si>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</si>
  <si>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</si>
  <si>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</si>
  <si>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</si>
  <si>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</si>
  <si>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</si>
  <si>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</si>
  <si>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</si>
  <si>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</si>
  <si>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</si>
  <si>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</si>
  <si>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</si>
  <si>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</si>
  <si>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</si>
  <si>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</si>
  <si>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</si>
  <si>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</si>
  <si>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</si>
  <si>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</si>
  <si>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</si>
  <si>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</si>
  <si>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</si>
  <si>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</si>
  <si>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</si>
  <si>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</si>
  <si>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</si>
  <si>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</si>
  <si>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</si>
  <si>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</si>
  <si>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</si>
  <si>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</si>
  <si>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</si>
  <si>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</si>
  <si>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</si>
  <si>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</si>
  <si>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</si>
  <si>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</si>
  <si>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</si>
  <si>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</si>
  <si>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</si>
  <si>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</si>
  <si>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</si>
  <si>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</si>
  <si>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</si>
  <si>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</si>
  <si>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</si>
  <si>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</si>
  <si>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</si>
  <si>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</si>
  <si>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</si>
  <si>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</si>
  <si>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</si>
  <si>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</si>
  <si>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</si>
  <si>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</si>
  <si>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</si>
  <si>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</si>
  <si>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</si>
  <si>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</si>
  <si>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</si>
  <si>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</si>
  <si>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</si>
  <si>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</si>
  <si>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</si>
  <si>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</si>
  <si>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</si>
  <si>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</si>
  <si>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</si>
  <si>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</si>
  <si>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</si>
  <si>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</si>
  <si>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</si>
  <si>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</si>
  <si>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</si>
  <si>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</si>
  <si>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</si>
  <si>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</si>
  <si>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</si>
  <si>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</si>
  <si>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</si>
  <si>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</si>
  <si>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</si>
  <si>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</si>
  <si>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</si>
  <si>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</si>
  <si>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</si>
  <si>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</si>
  <si>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</si>
  <si>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</si>
  <si>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</si>
  <si>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</si>
  <si>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</si>
  <si>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</si>
  <si>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</si>
  <si>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</si>
  <si>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</si>
  <si>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</si>
  <si>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</si>
  <si>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</si>
  <si>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</si>
  <si>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</si>
  <si>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</si>
  <si>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</si>
  <si>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</si>
  <si>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</si>
  <si>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</si>
  <si>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</si>
  <si>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</si>
  <si>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</si>
  <si>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</si>
  <si>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</si>
  <si>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</si>
  <si>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</si>
  <si>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</si>
  <si>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</si>
  <si>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</si>
  <si>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</si>
  <si>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</si>
  <si>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</si>
  <si>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</si>
  <si>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</si>
  <si>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</si>
  <si>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</si>
  <si>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</si>
  <si>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</si>
  <si>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</si>
  <si>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</si>
  <si>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</si>
  <si>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</si>
  <si>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</si>
  <si>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</si>
  <si>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</si>
  <si>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</si>
  <si>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</si>
  <si>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</si>
  <si>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</si>
  <si>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</si>
  <si>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</si>
  <si>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</si>
  <si>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</si>
  <si>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</si>
  <si>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</si>
  <si>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</si>
  <si>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</si>
  <si>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</si>
  <si>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</si>
  <si>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</si>
  <si>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</si>
  <si>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</si>
  <si>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</si>
  <si>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</si>
  <si>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</si>
  <si>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</si>
  <si>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</si>
  <si>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</si>
  <si>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</si>
  <si>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</si>
  <si>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</si>
  <si>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</si>
  <si>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</si>
  <si>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</si>
  <si>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</si>
  <si>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</si>
  <si>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</si>
  <si>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</si>
  <si>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</si>
  <si>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</si>
  <si>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</si>
  <si>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</si>
  <si>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</si>
  <si>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</si>
  <si>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</si>
  <si>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</si>
  <si>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</si>
  <si>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</si>
  <si>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</si>
  <si>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</si>
  <si>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</si>
  <si>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</si>
  <si>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</si>
  <si>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</si>
  <si>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</si>
  <si>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</si>
  <si>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</si>
  <si>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</si>
  <si>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</si>
  <si>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</si>
  <si>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</si>
  <si>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</si>
  <si>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</si>
  <si>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</si>
  <si>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</si>
  <si>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</si>
  <si>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</si>
  <si>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</si>
  <si>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</si>
  <si>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</si>
  <si>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</si>
  <si>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</si>
  <si>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</si>
  <si>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</si>
  <si>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</si>
  <si>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</si>
  <si>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</si>
  <si>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</si>
  <si>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</si>
  <si>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</si>
  <si>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</si>
  <si>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</si>
  <si>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</si>
  <si>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</si>
  <si>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</si>
  <si>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</si>
  <si>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</si>
  <si>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</si>
  <si>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</si>
  <si>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</si>
  <si>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</si>
  <si>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</si>
  <si>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</si>
  <si>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</si>
  <si>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</si>
  <si>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</si>
  <si>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</si>
  <si>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</si>
  <si>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</si>
  <si>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</si>
  <si>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</si>
  <si>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</si>
  <si>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</si>
  <si>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</si>
  <si>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</si>
  <si>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</si>
  <si>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</si>
  <si>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</si>
  <si>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</si>
  <si>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</si>
  <si>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</si>
  <si>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</si>
  <si>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</si>
  <si>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</si>
  <si>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</si>
  <si>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</si>
  <si>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</si>
  <si>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</si>
  <si>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</si>
  <si>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</si>
  <si>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</si>
  <si>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</si>
  <si>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</si>
  <si>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</si>
  <si>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</si>
  <si>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</si>
  <si>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</si>
  <si>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</si>
  <si>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</si>
  <si>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</si>
  <si>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</si>
  <si>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</si>
  <si>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</si>
  <si>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</si>
  <si>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</si>
  <si>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</si>
  <si>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</si>
  <si>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</si>
  <si>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</si>
  <si>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</si>
  <si>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</si>
  <si>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</si>
  <si>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</si>
  <si>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</si>
  <si>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</si>
  <si>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</si>
  <si>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</si>
  <si>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</si>
  <si>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</si>
  <si>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</si>
  <si>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</si>
  <si>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</si>
  <si>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</si>
  <si>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</si>
  <si>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</si>
  <si>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</si>
  <si>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</si>
  <si>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</si>
  <si>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</si>
  <si>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</si>
  <si>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</si>
  <si>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</si>
  <si>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</si>
  <si>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</si>
  <si>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</si>
  <si>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</si>
  <si>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</si>
  <si>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</si>
  <si>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</si>
  <si>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</si>
  <si>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</si>
  <si>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</si>
  <si>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</si>
  <si>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</si>
  <si>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</si>
  <si>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</si>
  <si>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</si>
  <si>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</si>
  <si>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</si>
  <si>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</si>
  <si>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</si>
  <si>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</si>
  <si>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</si>
  <si>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</si>
  <si>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</si>
  <si>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</si>
  <si>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</si>
  <si>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</si>
  <si>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</si>
  <si>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</si>
  <si>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</si>
  <si>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</si>
  <si>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</si>
  <si>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</si>
  <si>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</si>
  <si>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</si>
  <si>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</si>
  <si>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</si>
  <si>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</si>
  <si>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</si>
  <si>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</si>
  <si>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</si>
  <si>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</si>
  <si>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</si>
  <si>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</si>
  <si>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</si>
  <si>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</si>
  <si>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</si>
  <si>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</si>
  <si>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</si>
  <si>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</si>
  <si>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</si>
  <si>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</si>
  <si>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</si>
  <si>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</si>
  <si>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</si>
  <si>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</si>
  <si>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</si>
  <si>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</si>
  <si>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</si>
  <si>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</si>
  <si>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</si>
  <si>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</si>
  <si>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</si>
  <si>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</si>
  <si>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</si>
  <si>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</si>
  <si>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</si>
  <si>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</si>
  <si>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</si>
  <si>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</si>
  <si>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</si>
  <si>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</si>
  <si>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</si>
  <si>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</si>
  <si>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</si>
  <si>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</si>
  <si>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</si>
  <si>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</si>
  <si>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</si>
  <si>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</si>
  <si>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</si>
  <si>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</si>
  <si>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</si>
  <si>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</si>
  <si>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</si>
  <si>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</si>
  <si>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</si>
  <si>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</si>
  <si>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</si>
  <si>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</si>
  <si>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</si>
  <si>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</si>
  <si>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</si>
  <si>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</si>
  <si>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</si>
  <si>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</si>
  <si>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</si>
  <si>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</si>
  <si>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</si>
  <si>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</si>
  <si>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</si>
  <si>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</si>
  <si>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</si>
  <si>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</si>
  <si>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</si>
  <si>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</si>
  <si>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</si>
  <si>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</si>
  <si>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</si>
  <si>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</si>
  <si>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</si>
  <si>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</si>
  <si>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</si>
  <si>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</si>
  <si>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</si>
  <si>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</si>
  <si>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</si>
  <si>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</si>
  <si>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</si>
  <si>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</si>
  <si>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</si>
  <si>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</si>
  <si>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</si>
  <si>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</si>
  <si>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</si>
  <si>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</si>
  <si>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</si>
  <si>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</si>
  <si>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</si>
  <si>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</si>
  <si>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</si>
  <si>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</si>
  <si>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</si>
  <si>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</si>
  <si>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</si>
  <si>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</si>
  <si>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</si>
  <si>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</si>
  <si>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</si>
  <si>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</si>
  <si>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</si>
  <si>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</si>
  <si>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</si>
  <si>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</si>
  <si>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</si>
  <si>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</si>
  <si>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</si>
  <si>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</si>
  <si>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</si>
  <si>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</si>
  <si>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</si>
  <si>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</si>
  <si>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</si>
  <si>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</si>
  <si>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</si>
  <si>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</si>
  <si>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</si>
  <si>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</si>
  <si>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</si>
  <si>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</si>
  <si>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</si>
  <si>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</si>
  <si>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</si>
  <si>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</si>
  <si>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</si>
  <si>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</si>
  <si>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</si>
  <si>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</si>
  <si>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</si>
  <si>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</si>
  <si>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</si>
  <si>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</si>
  <si>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</si>
  <si>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</si>
  <si>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</si>
  <si>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</si>
  <si>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</si>
  <si>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</si>
  <si>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</si>
  <si>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</si>
  <si>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</si>
  <si>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</si>
  <si>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</si>
  <si>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</si>
  <si>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</si>
  <si>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</si>
  <si>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</si>
  <si>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</si>
  <si>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</si>
  <si>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</si>
  <si>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</si>
  <si>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</si>
  <si>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</si>
  <si>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</si>
  <si>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</si>
  <si>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</si>
  <si>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</si>
  <si>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</si>
  <si>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</si>
  <si>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</si>
  <si>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</si>
  <si>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</si>
  <si>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</si>
  <si>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</si>
  <si>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</si>
  <si>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</si>
  <si>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</si>
  <si>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</si>
  <si>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</si>
  <si>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</si>
  <si>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</si>
  <si>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</si>
  <si>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</si>
  <si>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</si>
  <si>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</si>
  <si>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</si>
  <si>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</si>
  <si>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</si>
  <si>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</si>
  <si>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</si>
  <si>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</si>
  <si>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</si>
  <si>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</si>
  <si>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</si>
  <si>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</si>
  <si>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</si>
  <si>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</si>
  <si>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</si>
  <si>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</si>
  <si>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</si>
  <si>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</si>
  <si>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</si>
  <si>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</si>
  <si>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</si>
  <si>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</si>
  <si>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</si>
  <si>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</si>
  <si>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</si>
  <si>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</si>
  <si>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</si>
  <si>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</si>
  <si>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</si>
  <si>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</si>
  <si>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</si>
  <si>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</si>
  <si>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</si>
  <si>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</si>
  <si>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</si>
  <si>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</si>
  <si>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</si>
  <si>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</si>
  <si>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</si>
  <si>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</si>
  <si>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</si>
  <si>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</si>
  <si>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</si>
  <si>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</si>
  <si>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</si>
  <si>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</si>
  <si>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</si>
  <si>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</si>
  <si>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</si>
  <si>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</si>
  <si>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</si>
  <si>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</si>
  <si>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</si>
  <si>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</si>
  <si>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</si>
  <si>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</si>
  <si>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</si>
  <si>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</si>
  <si>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</si>
  <si>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</si>
  <si>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</si>
  <si>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</si>
  <si>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</si>
  <si>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</si>
  <si>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</si>
  <si>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</si>
  <si>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</si>
  <si>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</si>
  <si>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</si>
  <si>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</si>
  <si>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</si>
  <si>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</si>
  <si>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</si>
  <si>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</si>
  <si>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</si>
  <si>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</si>
  <si>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</si>
  <si>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</si>
  <si>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</si>
  <si>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</si>
  <si>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</si>
  <si>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</si>
  <si>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</si>
  <si>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</si>
  <si>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</si>
  <si>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</si>
  <si>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</si>
  <si>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</si>
  <si>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</si>
  <si>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</si>
  <si>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</si>
  <si>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</si>
  <si>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</si>
  <si>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</si>
  <si>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</si>
  <si>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</si>
  <si>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</si>
  <si>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</si>
  <si>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</si>
  <si>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</si>
  <si>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</si>
  <si>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</si>
  <si>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</si>
  <si>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</si>
  <si>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</si>
  <si>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</si>
  <si>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</si>
  <si>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</si>
  <si>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</si>
  <si>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</si>
  <si>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</si>
  <si>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</si>
  <si>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</si>
  <si>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</si>
  <si>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</si>
  <si>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</si>
  <si>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</si>
  <si>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</si>
  <si>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</si>
  <si>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</si>
  <si>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</si>
  <si>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</si>
  <si>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</si>
  <si>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</si>
  <si>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</si>
  <si>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</si>
  <si>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</si>
  <si>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</si>
  <si>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</si>
  <si>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</si>
  <si>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</si>
  <si>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</si>
  <si>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</si>
  <si>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</si>
  <si>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</si>
  <si>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</si>
  <si>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</si>
  <si>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</si>
  <si>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</si>
  <si>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</si>
  <si>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</si>
  <si>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</si>
  <si>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</si>
  <si>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</si>
  <si>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</si>
  <si>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</si>
  <si>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</si>
  <si>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</si>
  <si>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</si>
  <si>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</si>
  <si>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</si>
  <si>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</si>
  <si>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</si>
  <si>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</si>
  <si>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</si>
  <si>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</si>
  <si>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</si>
  <si>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</si>
  <si>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</si>
  <si>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</si>
  <si>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</si>
  <si>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</si>
  <si>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</si>
  <si>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</si>
  <si>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</si>
  <si>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</si>
  <si>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</si>
  <si>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</si>
  <si>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</si>
  <si>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</si>
  <si>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</si>
  <si>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</si>
  <si>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</si>
  <si>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</si>
  <si>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</si>
  <si>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</si>
  <si>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</si>
  <si>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</si>
  <si>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</si>
  <si>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</si>
  <si>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</si>
  <si>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</si>
  <si>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</si>
  <si>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</si>
  <si>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</si>
  <si>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</si>
  <si>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</si>
  <si>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</si>
  <si>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</si>
  <si>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</si>
  <si>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</si>
  <si>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</si>
  <si>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</si>
  <si>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</si>
  <si>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</si>
  <si>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</si>
  <si>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</si>
  <si>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</si>
  <si>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</si>
  <si>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</si>
  <si>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</si>
  <si>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</si>
  <si>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</si>
  <si>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</si>
  <si>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</si>
  <si>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</si>
  <si>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</si>
  <si>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</si>
  <si>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</si>
  <si>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</si>
  <si>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</si>
  <si>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</si>
  <si>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</si>
  <si>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</si>
  <si>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</si>
  <si>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</si>
  <si>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</si>
  <si>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</si>
  <si>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</si>
  <si>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</si>
  <si>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</si>
  <si>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</si>
  <si>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</si>
  <si>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</si>
  <si>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</si>
  <si>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</si>
  <si>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</si>
  <si>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</si>
  <si>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</si>
  <si>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</si>
  <si>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</si>
  <si>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</si>
  <si>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</si>
  <si>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</si>
  <si>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</si>
  <si>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</si>
  <si>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</si>
  <si>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</si>
  <si>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</si>
  <si>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</si>
  <si>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</si>
  <si>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</si>
  <si>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</si>
  <si>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</si>
  <si>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</si>
  <si>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</si>
  <si>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</si>
  <si>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</si>
  <si>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</si>
  <si>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</si>
  <si>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</si>
  <si>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</si>
  <si>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</si>
  <si>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</si>
  <si>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</si>
  <si>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</si>
  <si>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</si>
  <si>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</si>
  <si>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</si>
  <si>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</si>
  <si>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</si>
  <si>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</si>
  <si>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</si>
  <si>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</si>
  <si>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</si>
  <si>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</si>
  <si>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</si>
  <si>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</si>
  <si>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</si>
  <si>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</si>
  <si>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</si>
  <si>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</si>
  <si>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</si>
  <si>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</si>
  <si>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</si>
  <si>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</si>
  <si>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</si>
  <si>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</si>
  <si>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</si>
  <si>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</si>
  <si>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</si>
  <si>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</si>
  <si>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</si>
  <si>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</si>
  <si>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</si>
  <si>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</si>
  <si>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</si>
  <si>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</si>
  <si>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</si>
  <si>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</si>
  <si>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</si>
  <si>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</si>
  <si>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</si>
  <si>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</si>
  <si>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</si>
  <si>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</si>
  <si>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</si>
  <si>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</si>
  <si>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</si>
  <si>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</si>
  <si>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</si>
  <si>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</si>
  <si>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</si>
  <si>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</si>
  <si>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</si>
  <si>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</si>
  <si>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</si>
  <si>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</si>
  <si>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</si>
  <si>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</si>
  <si>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</si>
  <si>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</si>
  <si>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</si>
  <si>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</si>
  <si>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</si>
  <si>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</si>
  <si>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</si>
  <si>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</si>
  <si>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</si>
  <si>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</si>
  <si>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</si>
  <si>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</si>
  <si>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</si>
  <si>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</si>
  <si>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</si>
  <si>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</si>
  <si>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</si>
  <si>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</si>
  <si>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</si>
  <si>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</si>
  <si>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</si>
  <si>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</si>
  <si>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</si>
  <si>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</si>
  <si>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</si>
  <si>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</si>
  <si>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</si>
  <si>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</si>
  <si>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</si>
  <si>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</si>
  <si>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</si>
  <si>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</si>
  <si>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</si>
  <si>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</si>
  <si>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</si>
  <si>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</si>
  <si>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</si>
  <si>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</si>
  <si>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</si>
  <si>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</si>
  <si>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</si>
  <si>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</si>
  <si>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</si>
  <si>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</si>
  <si>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</si>
  <si>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</si>
  <si>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</si>
  <si>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</si>
  <si>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</si>
  <si>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</si>
  <si>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</si>
  <si>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</si>
  <si>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</si>
  <si>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</si>
  <si>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</si>
  <si>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</si>
  <si>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</si>
  <si>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</si>
  <si>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</si>
  <si>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</si>
  <si>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</si>
  <si>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</si>
  <si>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</si>
  <si>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</si>
  <si>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</si>
  <si>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</si>
  <si>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</si>
  <si>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</si>
  <si>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</si>
  <si>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</si>
  <si>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</si>
  <si>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</si>
  <si>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</si>
  <si>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</si>
  <si>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</si>
  <si>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</si>
  <si>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</si>
  <si>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</si>
  <si>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</si>
  <si>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</si>
  <si>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</si>
  <si>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</si>
  <si>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</si>
  <si>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</si>
  <si>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</si>
  <si>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</si>
  <si>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</si>
  <si>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</si>
  <si>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</si>
  <si>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</si>
  <si>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</si>
  <si>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</si>
  <si>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</si>
  <si>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</si>
  <si>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</si>
  <si>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</si>
  <si>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</si>
  <si>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</si>
  <si>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</si>
  <si>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</si>
  <si>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</si>
  <si>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</si>
  <si>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</si>
  <si>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</si>
  <si>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</si>
  <si>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</si>
  <si>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</si>
  <si>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</si>
  <si>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</si>
  <si>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</si>
  <si>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</si>
  <si>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</si>
  <si>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</si>
  <si>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</si>
  <si>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</si>
  <si>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</si>
  <si>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</si>
  <si>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</si>
  <si>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</si>
  <si>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</si>
  <si>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</si>
  <si>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</si>
  <si>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</si>
  <si>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</si>
  <si>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</si>
  <si>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</si>
  <si>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</si>
  <si>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</si>
  <si>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</si>
  <si>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</si>
  <si>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</si>
  <si>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</si>
  <si>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</si>
  <si>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</si>
  <si>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</si>
  <si>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</si>
  <si>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</si>
  <si>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</si>
  <si>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</si>
  <si>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</si>
  <si>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</si>
  <si>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</si>
  <si>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</si>
  <si>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</si>
  <si>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</si>
  <si>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</si>
  <si>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</si>
  <si>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</si>
  <si>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</si>
  <si>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</si>
  <si>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</si>
  <si>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</si>
  <si>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</si>
  <si>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</si>
  <si>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</si>
  <si>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</si>
  <si>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</si>
  <si>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</si>
  <si>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</si>
  <si>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</si>
  <si>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</si>
  <si>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</si>
  <si>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</si>
  <si>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</si>
  <si>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</si>
  <si>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</si>
  <si>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</si>
  <si>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</si>
  <si>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</si>
  <si>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</si>
  <si>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</si>
  <si>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</si>
  <si>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</si>
  <si>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</si>
  <si>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</si>
  <si>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</si>
  <si>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</si>
  <si>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</si>
  <si>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</si>
  <si>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</si>
  <si>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</si>
  <si>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</si>
  <si>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</si>
  <si>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</si>
  <si>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</si>
  <si>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</si>
  <si>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</si>
  <si>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</si>
  <si>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</si>
  <si>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</si>
  <si>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</si>
  <si>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</si>
  <si>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</si>
  <si>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</si>
  <si>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</si>
  <si>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</si>
  <si>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</si>
  <si>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</si>
  <si>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</si>
  <si>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</si>
  <si>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</si>
  <si>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</si>
  <si>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</si>
  <si>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</si>
  <si>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</si>
  <si>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</si>
  <si>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</si>
  <si>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</si>
  <si>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</si>
  <si>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</si>
  <si>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</si>
  <si>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</si>
  <si>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</si>
  <si>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</si>
  <si>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</si>
  <si>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</si>
  <si>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</si>
  <si>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</si>
  <si>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</si>
  <si>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</si>
  <si>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</si>
  <si>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</si>
  <si>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</si>
  <si>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</si>
  <si>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</si>
  <si>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</si>
  <si>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</si>
  <si>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</si>
  <si>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</si>
  <si>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</si>
  <si>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</si>
  <si>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</si>
  <si>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</si>
  <si>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</si>
  <si>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</si>
  <si>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</si>
  <si>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</si>
  <si>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</si>
  <si>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</si>
  <si>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</si>
  <si>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</si>
  <si>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</si>
  <si>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</si>
  <si>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</si>
  <si>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</si>
  <si>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</si>
  <si>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</si>
  <si>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</si>
  <si>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</si>
  <si>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</si>
  <si>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</si>
  <si>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</si>
  <si>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</si>
  <si>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</si>
  <si>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</si>
  <si>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</si>
  <si>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</si>
  <si>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</si>
  <si>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</si>
  <si>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</si>
  <si>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</si>
  <si>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</si>
  <si>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</si>
  <si>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</si>
  <si>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</si>
  <si>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</si>
  <si>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</si>
  <si>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</si>
  <si>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</si>
  <si>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</si>
  <si>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</si>
  <si>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</si>
  <si>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</si>
  <si>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</si>
  <si>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</si>
  <si>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</si>
  <si>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</si>
  <si>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</si>
  <si>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</si>
  <si>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</si>
  <si>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</si>
  <si>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</si>
  <si>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</si>
  <si>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</si>
  <si>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</si>
  <si>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</si>
  <si>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</si>
  <si>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</si>
  <si>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</si>
  <si>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</si>
  <si>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</si>
  <si>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</si>
  <si>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</si>
  <si>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</si>
  <si>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</si>
  <si>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</si>
  <si>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</si>
  <si>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</si>
  <si>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</si>
  <si>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</si>
  <si>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</si>
  <si>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</si>
  <si>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</si>
  <si>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</si>
  <si>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</si>
  <si>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</si>
  <si>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</si>
  <si>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</si>
  <si>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</si>
  <si>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</si>
  <si>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</si>
  <si>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</si>
  <si>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</si>
  <si>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</si>
  <si>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</si>
  <si>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</si>
  <si>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</si>
  <si>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</si>
  <si>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</si>
  <si>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</si>
  <si>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</si>
  <si>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</si>
  <si>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</si>
  <si>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</si>
  <si>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</si>
  <si>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</si>
  <si>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</si>
  <si>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</si>
  <si>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</si>
  <si>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</si>
  <si>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</si>
  <si>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</si>
  <si>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</si>
  <si>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</si>
  <si>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</si>
  <si>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</si>
  <si>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</si>
  <si>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</si>
  <si>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</si>
  <si>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</si>
  <si>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</si>
  <si>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</si>
  <si>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</si>
  <si>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</si>
  <si>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</si>
  <si>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</si>
  <si>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</si>
  <si>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</si>
  <si>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</si>
  <si>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</si>
  <si>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</si>
  <si>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</si>
  <si>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</si>
  <si>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</si>
  <si>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</si>
  <si>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</si>
  <si>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</si>
  <si>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</si>
  <si>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</si>
  <si>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</si>
  <si>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</si>
  <si>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</si>
  <si>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</si>
  <si>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</si>
  <si>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</si>
  <si>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</si>
  <si>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</si>
  <si>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</si>
  <si>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</si>
  <si>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</si>
  <si>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</si>
  <si>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</si>
  <si>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</si>
  <si>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</si>
  <si>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</si>
  <si>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</si>
  <si>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</si>
  <si>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</si>
  <si>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</si>
  <si>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</si>
  <si>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</si>
  <si>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</si>
  <si>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</si>
  <si>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</si>
  <si>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</si>
  <si>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</si>
  <si>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</si>
  <si>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</si>
  <si>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</si>
  <si>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</si>
  <si>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</si>
  <si>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</si>
  <si>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</si>
  <si>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</si>
  <si>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</si>
  <si>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</si>
  <si>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</si>
  <si>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</si>
  <si>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</si>
  <si>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</si>
  <si>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</si>
  <si>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</si>
  <si>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</si>
  <si>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</si>
  <si>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</si>
  <si>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</si>
  <si>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</si>
  <si>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</si>
  <si>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</si>
  <si>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</si>
  <si>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</si>
  <si>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</si>
  <si>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</si>
  <si>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</si>
  <si>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</si>
  <si>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</si>
  <si>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</si>
  <si>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</si>
  <si>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</si>
  <si>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</si>
  <si>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</si>
  <si>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</si>
  <si>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</si>
  <si>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</si>
  <si>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</si>
  <si>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</si>
  <si>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</si>
  <si>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</si>
  <si>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</si>
  <si>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</si>
  <si>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</si>
  <si>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</si>
  <si>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</si>
  <si>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</si>
  <si>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</si>
  <si>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</si>
  <si>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</si>
  <si>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</si>
  <si>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</si>
  <si>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</si>
  <si>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</si>
  <si>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</si>
  <si>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</si>
  <si>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</si>
  <si>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</si>
  <si>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</si>
  <si>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</si>
  <si>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</si>
  <si>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</si>
  <si>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</si>
  <si>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</si>
  <si>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</si>
  <si>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</si>
  <si>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</si>
  <si>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</si>
  <si>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</si>
  <si>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</si>
  <si>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</si>
  <si>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</si>
  <si>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</si>
  <si>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</si>
  <si>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</si>
  <si>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</si>
  <si>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</si>
  <si>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</si>
  <si>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</si>
  <si>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</si>
  <si>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</si>
  <si>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</si>
  <si>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</si>
  <si>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</si>
  <si>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</si>
  <si>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</si>
  <si>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</si>
  <si>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</si>
  <si>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</si>
  <si>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</si>
  <si>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</si>
  <si>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</si>
  <si>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</si>
  <si>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</si>
  <si>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</si>
  <si>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</si>
  <si>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</si>
  <si>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</si>
  <si>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</si>
  <si>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</si>
  <si>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</si>
  <si>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</si>
  <si>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</si>
  <si>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</si>
  <si>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</si>
  <si>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</si>
  <si>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</si>
  <si>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</si>
  <si>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</si>
  <si>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</si>
  <si>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</si>
  <si>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</si>
  <si>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</si>
  <si>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</si>
  <si>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</si>
  <si>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</si>
  <si>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</si>
  <si>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</si>
  <si>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</si>
  <si>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</si>
  <si>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</si>
  <si>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</si>
  <si>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</si>
  <si>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</si>
  <si>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</si>
  <si>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</si>
  <si>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</si>
  <si>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</si>
  <si>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</si>
  <si>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</si>
  <si>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</si>
  <si>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</si>
  <si>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</si>
  <si>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</si>
  <si>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</si>
  <si>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</si>
  <si>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</si>
  <si>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</si>
  <si>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</si>
  <si>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</si>
  <si>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</si>
  <si>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</si>
  <si>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</si>
  <si>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</si>
  <si>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</si>
  <si>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</si>
  <si>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</si>
  <si>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</si>
  <si>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</si>
  <si>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</si>
  <si>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</si>
  <si>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</si>
  <si>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</si>
  <si>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</si>
  <si>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</si>
  <si>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</si>
  <si>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</si>
  <si>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</si>
  <si>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</si>
  <si>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</si>
  <si>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</si>
  <si>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</si>
  <si>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</si>
  <si>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</si>
  <si>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</si>
  <si>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</si>
  <si>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</si>
  <si>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</si>
  <si>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</si>
  <si>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</si>
  <si>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</si>
  <si>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</si>
  <si>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</si>
  <si>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</si>
  <si>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</si>
  <si>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</si>
  <si>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</si>
  <si>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</si>
  <si>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</si>
  <si>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</si>
  <si>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</si>
  <si>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</si>
  <si>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</si>
  <si>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</si>
  <si>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</si>
  <si>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</si>
  <si>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</si>
  <si>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</si>
  <si>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</si>
  <si>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</si>
  <si>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</si>
  <si>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</si>
  <si>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</si>
  <si>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</si>
  <si>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</si>
  <si>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</si>
  <si>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</si>
  <si>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</si>
  <si>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</si>
  <si>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</si>
  <si>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</si>
  <si>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</si>
  <si>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</si>
  <si>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</si>
  <si>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</si>
  <si>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</si>
  <si>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</si>
  <si>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</si>
  <si>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</si>
  <si>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</si>
  <si>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</si>
  <si>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</si>
  <si>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</si>
  <si>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</si>
  <si>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</si>
  <si>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</si>
  <si>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</si>
  <si>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</si>
  <si>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</si>
  <si>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</si>
  <si>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</si>
  <si>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</si>
  <si>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</si>
  <si>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</si>
  <si>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</si>
  <si>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</si>
  <si>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</si>
  <si>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</si>
  <si>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</si>
  <si>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</si>
  <si>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</si>
  <si>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</si>
  <si>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</si>
  <si>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</si>
  <si>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</si>
  <si>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</si>
  <si>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</si>
  <si>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</si>
  <si>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</si>
  <si>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</si>
  <si>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</si>
  <si>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</si>
  <si>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</si>
  <si>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</si>
  <si>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</si>
  <si>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</si>
  <si>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</si>
  <si>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</si>
  <si>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</si>
  <si>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</si>
  <si>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</si>
  <si>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</si>
  <si>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</si>
  <si>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</si>
  <si>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</si>
  <si>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</si>
  <si>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</si>
  <si>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</si>
  <si>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</si>
  <si>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</si>
  <si>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</si>
  <si>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</si>
  <si>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</si>
  <si>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</si>
  <si>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</si>
  <si>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</si>
  <si>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</si>
  <si>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</si>
  <si>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</si>
  <si>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</si>
  <si>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</si>
  <si>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</si>
  <si>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</si>
  <si>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</si>
  <si>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</si>
  <si>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</si>
  <si>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</si>
  <si>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</si>
  <si>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</si>
  <si>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</si>
  <si>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</si>
  <si>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</si>
  <si>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</si>
  <si>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</si>
  <si>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</si>
  <si>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</si>
  <si>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</si>
  <si>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</si>
  <si>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</si>
  <si>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</si>
  <si>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</si>
  <si>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</si>
  <si>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</si>
  <si>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</si>
  <si>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</si>
  <si>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</si>
  <si>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</si>
  <si>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</si>
  <si>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</si>
  <si>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</si>
  <si>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</si>
  <si>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</si>
  <si>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</si>
  <si>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</si>
  <si>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</si>
  <si>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</si>
  <si>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</si>
  <si>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</si>
  <si>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</si>
  <si>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</si>
  <si>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</si>
  <si>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</si>
  <si>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</si>
  <si>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</si>
  <si>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</si>
  <si>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</si>
  <si>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</si>
  <si>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</si>
  <si>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</si>
  <si>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</si>
  <si>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</si>
  <si>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</si>
  <si>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</si>
  <si>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</si>
  <si>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</si>
  <si>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</si>
  <si>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</si>
  <si>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</si>
  <si>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</si>
  <si>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</si>
  <si>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</si>
  <si>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</si>
  <si>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</si>
  <si>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</si>
  <si>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</si>
  <si>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</si>
  <si>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</si>
  <si>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</si>
  <si>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</si>
  <si>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</si>
  <si>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</si>
  <si>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</si>
  <si>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</si>
  <si>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</si>
  <si>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</si>
  <si>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</si>
  <si>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</si>
  <si>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</si>
  <si>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</si>
  <si>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</si>
  <si>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</si>
  <si>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</si>
  <si>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</si>
  <si>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</si>
  <si>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</si>
  <si>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</si>
  <si>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</si>
  <si>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</si>
  <si>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</si>
  <si>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</si>
  <si>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</si>
  <si>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</si>
  <si>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</si>
  <si>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</si>
  <si>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</si>
  <si>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</si>
  <si>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</si>
  <si>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</si>
  <si>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</si>
  <si>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</si>
  <si>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</si>
  <si>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</si>
  <si>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</si>
  <si>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</si>
  <si>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</si>
  <si>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</si>
  <si>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</si>
  <si>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</si>
  <si>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</si>
  <si>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</si>
  <si>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</si>
  <si>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</si>
  <si>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</si>
  <si>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</si>
  <si>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</si>
  <si>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</si>
  <si>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</si>
  <si>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</si>
  <si>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</si>
  <si>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</si>
  <si>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</si>
  <si>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</si>
  <si>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</si>
  <si>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</si>
  <si>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</si>
  <si>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</si>
  <si>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</si>
  <si>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</si>
  <si>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</si>
  <si>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</si>
  <si>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</si>
  <si>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</si>
  <si>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</si>
  <si>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</si>
  <si>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</si>
  <si>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</si>
  <si>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</si>
  <si>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</si>
  <si>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</si>
  <si>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</si>
  <si>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</si>
  <si>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</si>
  <si>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</si>
  <si>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</si>
  <si>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</si>
  <si>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</si>
  <si>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</si>
  <si>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</si>
  <si>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</si>
  <si>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</si>
  <si>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</si>
  <si>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</si>
  <si>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</si>
  <si>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</si>
  <si>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</si>
  <si>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</si>
  <si>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</si>
  <si>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</si>
  <si>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</si>
  <si>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</si>
  <si>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</si>
  <si>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</si>
  <si>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</si>
  <si>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</si>
  <si>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</si>
  <si>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</si>
  <si>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</si>
  <si>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</si>
  <si>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</si>
  <si>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</si>
  <si>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</si>
  <si>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</si>
  <si>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</si>
  <si>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</si>
  <si>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</si>
  <si>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</si>
  <si>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</si>
  <si>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</si>
  <si>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</si>
  <si>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</si>
  <si>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</si>
  <si>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</si>
  <si>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</si>
  <si>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</si>
  <si>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</si>
  <si>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</si>
  <si>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</si>
  <si>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</si>
  <si>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</si>
  <si>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</si>
  <si>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</si>
  <si>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</si>
  <si>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</si>
  <si>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</si>
  <si>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</si>
  <si>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</si>
  <si>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</si>
  <si>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</si>
  <si>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</si>
  <si>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</si>
  <si>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</si>
  <si>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</si>
  <si>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</si>
  <si>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</si>
  <si>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</si>
  <si>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</si>
  <si>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</si>
  <si>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</si>
  <si>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</si>
  <si>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</si>
  <si>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</si>
  <si>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</si>
  <si>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</si>
  <si>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</si>
  <si>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</si>
  <si>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</si>
  <si>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</si>
  <si>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</si>
  <si>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</si>
  <si>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</si>
  <si>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</si>
  <si>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</si>
  <si>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</si>
  <si>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</si>
  <si>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</si>
  <si>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</si>
  <si>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</si>
  <si>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</si>
  <si>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</si>
  <si>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</si>
  <si>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</si>
  <si>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</si>
  <si>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</si>
  <si>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</si>
  <si>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</si>
  <si>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</si>
  <si>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</si>
  <si>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</si>
  <si>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</si>
  <si>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</si>
  <si>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</si>
  <si>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</si>
  <si>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</si>
  <si>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</si>
  <si>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</si>
  <si>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</si>
  <si>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</si>
  <si>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</si>
  <si>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</si>
  <si>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</si>
  <si>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</si>
  <si>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</si>
  <si>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</si>
  <si>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</si>
  <si>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</si>
  <si>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</si>
  <si>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</si>
  <si>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</si>
  <si>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</si>
  <si>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</si>
  <si>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</si>
  <si>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</si>
  <si>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</si>
  <si>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</si>
  <si>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</si>
  <si>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</si>
  <si>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</si>
  <si>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</si>
  <si>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</si>
  <si>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</si>
  <si>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</si>
  <si>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</si>
  <si>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</si>
  <si>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</si>
  <si>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</si>
  <si>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</si>
  <si>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</si>
  <si>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</si>
  <si>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</si>
  <si>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</si>
  <si>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</si>
  <si>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</si>
  <si>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</si>
  <si>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</si>
  <si>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</si>
  <si>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</si>
  <si>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</si>
  <si>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</si>
  <si>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</si>
  <si>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</si>
  <si>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</si>
  <si>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</si>
  <si>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</si>
  <si>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</si>
  <si>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</si>
  <si>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</si>
  <si>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</si>
  <si>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</si>
  <si>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</si>
  <si>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</si>
  <si>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</si>
  <si>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</si>
  <si>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</si>
  <si>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</si>
  <si>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</si>
  <si>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</si>
  <si>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</si>
  <si>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</si>
  <si>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</si>
  <si>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</si>
  <si>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</si>
  <si>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</si>
  <si>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</si>
  <si>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</si>
  <si>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</si>
  <si>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</si>
  <si>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</si>
  <si>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</si>
  <si>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</si>
  <si>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</si>
  <si>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</si>
  <si>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</si>
  <si>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</si>
  <si>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</si>
  <si>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</si>
  <si>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</si>
  <si>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</si>
  <si>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</si>
  <si>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</si>
  <si>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</si>
  <si>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</si>
  <si>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</si>
  <si>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</si>
  <si>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</si>
  <si>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</si>
  <si>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</si>
  <si>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</si>
  <si>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</si>
  <si>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</si>
  <si>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</si>
  <si>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</si>
  <si>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</si>
  <si>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</si>
  <si>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</si>
  <si>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</si>
  <si>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</si>
  <si>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</si>
  <si>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</si>
  <si>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</si>
  <si>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</si>
  <si>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</si>
  <si>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</si>
  <si>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</si>
  <si>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</si>
  <si>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</si>
  <si>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</si>
  <si>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</si>
  <si>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</si>
  <si>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</si>
  <si>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</si>
  <si>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</si>
  <si>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</si>
  <si>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</si>
  <si>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</si>
  <si>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</si>
  <si>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</si>
  <si>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</si>
  <si>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</si>
  <si>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</si>
  <si>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</si>
  <si>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</si>
  <si>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</si>
  <si>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</si>
  <si>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</si>
  <si>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</si>
  <si>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</si>
  <si>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</si>
  <si>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</si>
  <si>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</si>
  <si>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</si>
  <si>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</si>
  <si>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</si>
  <si>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</si>
  <si>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</si>
  <si>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</si>
  <si>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</si>
  <si>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</si>
  <si>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</si>
  <si>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</si>
  <si>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</si>
  <si>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</si>
  <si>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</si>
  <si>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</si>
  <si>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</si>
  <si>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</si>
  <si>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</si>
  <si>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</si>
  <si>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</si>
  <si>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</si>
  <si>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</si>
  <si>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</si>
  <si>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</si>
  <si>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</si>
  <si>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</si>
  <si>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</si>
  <si>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</si>
  <si>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</si>
  <si>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</si>
  <si>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</si>
  <si>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</si>
  <si>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</si>
  <si>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</si>
  <si>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</si>
  <si>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</si>
  <si>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</si>
  <si>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</si>
  <si>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</si>
  <si>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</si>
  <si>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</si>
  <si>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</si>
  <si>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</si>
  <si>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</si>
  <si>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</si>
  <si>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</si>
  <si>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</si>
  <si>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</si>
  <si>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</si>
  <si>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</si>
  <si>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</si>
  <si>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</si>
  <si>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</si>
  <si>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</si>
  <si>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</si>
  <si>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</si>
  <si>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</si>
  <si>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</si>
  <si>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</si>
  <si>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</si>
  <si>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</si>
  <si>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</si>
  <si>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</si>
  <si>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</si>
  <si>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</si>
  <si>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</si>
  <si>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</si>
  <si>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</si>
  <si>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</si>
  <si>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</si>
  <si>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</si>
  <si>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</si>
  <si>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</si>
  <si>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</si>
  <si>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</si>
  <si>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</si>
  <si>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</si>
  <si>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</si>
  <si>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</si>
  <si>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</si>
  <si>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</si>
  <si>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</si>
  <si>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</si>
  <si>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</si>
  <si>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</si>
  <si>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</si>
  <si>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</si>
  <si>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</si>
  <si>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</si>
  <si>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</si>
  <si>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</si>
  <si>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</si>
  <si>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</si>
  <si>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</si>
  <si>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</si>
  <si>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</si>
  <si>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</si>
  <si>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</si>
  <si>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</si>
  <si>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</si>
  <si>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</si>
  <si>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</si>
  <si>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</si>
  <si>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</si>
  <si>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</si>
  <si>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</si>
  <si>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</si>
  <si>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</si>
  <si>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</si>
  <si>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</si>
  <si>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</si>
  <si>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</si>
  <si>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</si>
  <si>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</si>
  <si>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</si>
  <si>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</si>
  <si>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</si>
  <si>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</si>
  <si>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</si>
  <si>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</si>
  <si>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</si>
  <si>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</si>
  <si>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</si>
  <si>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</si>
  <si>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</si>
  <si>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</si>
  <si>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</si>
  <si>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</si>
  <si>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</si>
  <si>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</si>
  <si>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</si>
  <si>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</si>
  <si>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</si>
  <si>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</si>
  <si>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</si>
  <si>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</si>
  <si>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</si>
  <si>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</si>
  <si>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</si>
  <si>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</si>
  <si>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</si>
  <si>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</si>
  <si>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</si>
  <si>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</si>
  <si>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</si>
  <si>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</si>
  <si>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</si>
  <si>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</si>
  <si>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</si>
  <si>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</si>
  <si>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</si>
  <si>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</si>
  <si>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</si>
  <si>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</si>
  <si>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</si>
  <si>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</si>
  <si>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</si>
  <si>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</si>
  <si>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</si>
  <si>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</si>
  <si>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</si>
  <si>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</si>
  <si>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</si>
  <si>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</si>
  <si>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</si>
  <si>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</si>
  <si>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</si>
  <si>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</si>
  <si>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</si>
  <si>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</si>
  <si>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</si>
  <si>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</si>
  <si>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</si>
  <si>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</si>
  <si>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</si>
  <si>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</si>
  <si>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</si>
  <si>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</si>
  <si>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</si>
  <si>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</si>
  <si>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</si>
  <si>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</si>
  <si>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</si>
  <si>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</si>
  <si>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</si>
  <si>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</si>
  <si>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</si>
  <si>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</si>
  <si>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</si>
  <si>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</si>
  <si>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</si>
  <si>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</si>
  <si>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</si>
  <si>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</si>
  <si>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</si>
  <si>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</si>
  <si>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</si>
  <si>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</si>
  <si>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</si>
  <si>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</si>
  <si>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</si>
  <si>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</si>
  <si>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</si>
  <si>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</si>
  <si>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</si>
  <si>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</si>
  <si>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</si>
  <si>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</si>
  <si>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</si>
  <si>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</si>
  <si>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</si>
  <si>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</si>
  <si>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</si>
  <si>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</si>
  <si>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</si>
  <si>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</si>
  <si>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</si>
  <si>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</si>
  <si>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</si>
  <si>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</si>
  <si>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</si>
  <si>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</si>
  <si>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</si>
  <si>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</si>
  <si>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</si>
  <si>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</si>
  <si>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</si>
  <si>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</si>
  <si>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</si>
  <si>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</si>
  <si>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</si>
  <si>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</si>
  <si>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</si>
  <si>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</si>
  <si>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</si>
  <si>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</si>
  <si>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</si>
  <si>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</si>
  <si>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</si>
  <si>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</si>
  <si>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</si>
  <si>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</si>
  <si>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</si>
  <si>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</si>
  <si>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</si>
  <si>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</si>
  <si>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</si>
  <si>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</si>
  <si>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</si>
  <si>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</si>
  <si>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</si>
  <si>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</si>
  <si>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</si>
  <si>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</si>
  <si>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</si>
  <si>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</si>
  <si>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</si>
  <si>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</si>
  <si>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</si>
  <si>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</si>
  <si>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</si>
  <si>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</si>
  <si>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</si>
  <si>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</si>
  <si>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</si>
  <si>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</si>
  <si>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</si>
  <si>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</si>
  <si>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</si>
  <si>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</si>
  <si>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</si>
  <si>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</si>
  <si>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</si>
  <si>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</si>
  <si>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</si>
  <si>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</si>
  <si>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</si>
  <si>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</si>
  <si>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</si>
  <si>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</si>
  <si>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</si>
  <si>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</si>
  <si>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</si>
  <si>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</si>
  <si>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</si>
  <si>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</si>
  <si>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</si>
  <si>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</si>
  <si>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</si>
  <si>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</si>
  <si>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</si>
  <si>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</si>
  <si>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</si>
  <si>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</si>
  <si>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</si>
  <si>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</si>
  <si>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</si>
  <si>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</si>
  <si>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</si>
  <si>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</si>
  <si>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</si>
  <si>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</si>
  <si>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</si>
  <si>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</si>
  <si>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</si>
  <si>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</si>
  <si>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</si>
  <si>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</si>
  <si>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</si>
  <si>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</si>
  <si>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</si>
  <si>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</si>
  <si>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</si>
  <si>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</si>
  <si>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</si>
  <si>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</si>
  <si>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</si>
  <si>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</si>
  <si>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</si>
  <si>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</si>
  <si>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</si>
  <si>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</si>
  <si>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</si>
  <si>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</si>
  <si>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</si>
  <si>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</si>
  <si>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</si>
  <si>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</si>
  <si>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</si>
  <si>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</si>
  <si>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</si>
  <si>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</si>
  <si>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</si>
  <si>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</si>
  <si>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</si>
  <si>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</si>
  <si>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</si>
  <si>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</si>
  <si>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</si>
  <si>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</si>
  <si>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</si>
  <si>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</si>
  <si>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</si>
  <si>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</si>
  <si>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</si>
  <si>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</si>
  <si>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</si>
  <si>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</si>
  <si>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</si>
  <si>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</si>
  <si>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</si>
  <si>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</si>
  <si>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</si>
  <si>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</si>
  <si>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</si>
  <si>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</si>
  <si>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</si>
  <si>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</si>
  <si>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</si>
  <si>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</si>
  <si>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</si>
  <si>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</si>
  <si>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</si>
  <si>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</si>
  <si>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</si>
  <si>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</si>
  <si>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</si>
  <si>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</si>
  <si>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</si>
  <si>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</si>
  <si>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</si>
  <si>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</si>
  <si>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</si>
  <si>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</si>
  <si>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</si>
  <si>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</si>
  <si>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</si>
  <si>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</si>
  <si>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</si>
  <si>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</si>
  <si>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</si>
  <si>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</si>
  <si>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</si>
  <si>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</si>
  <si>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</si>
  <si>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</si>
  <si>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</si>
  <si>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</si>
  <si>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</si>
  <si>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</si>
  <si>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</si>
  <si>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</si>
  <si>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</si>
  <si>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</si>
  <si>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</si>
  <si>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</si>
  <si>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</si>
  <si>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</si>
  <si>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</si>
  <si>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</si>
  <si>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</si>
  <si>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</si>
  <si>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</si>
  <si>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</si>
  <si>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</si>
  <si>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</si>
  <si>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</si>
  <si>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</si>
  <si>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</si>
  <si>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</si>
  <si>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</si>
  <si>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</si>
  <si>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</si>
  <si>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</si>
  <si>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</si>
  <si>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</si>
  <si>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</si>
  <si>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</si>
  <si>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</si>
  <si>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</si>
  <si>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</si>
  <si>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</si>
  <si>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</si>
  <si>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</si>
  <si>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</si>
  <si>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</si>
  <si>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</si>
  <si>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</si>
  <si>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</si>
  <si>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</si>
  <si>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</si>
  <si>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</si>
  <si>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</si>
  <si>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</si>
  <si>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</si>
  <si>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</si>
  <si>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</si>
  <si>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</si>
  <si>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</si>
  <si>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</si>
  <si>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</si>
  <si>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</si>
  <si>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</si>
  <si>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</si>
  <si>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</si>
  <si>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</si>
  <si>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</si>
  <si>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</si>
  <si>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</si>
  <si>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</si>
  <si>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</si>
  <si>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</si>
  <si>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</si>
  <si>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</si>
  <si>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</si>
  <si>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</si>
  <si>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</si>
  <si>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</si>
  <si>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</si>
  <si>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</si>
  <si>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</si>
  <si>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</si>
  <si>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</si>
  <si>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</si>
  <si>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</si>
  <si>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</si>
  <si>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</si>
  <si>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</si>
  <si>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</si>
  <si>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</si>
  <si>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</si>
  <si>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</si>
  <si>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</si>
  <si>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</si>
  <si>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</si>
  <si>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</si>
  <si>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</si>
  <si>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</si>
  <si>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</si>
  <si>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</si>
  <si>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</si>
  <si>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</si>
  <si>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</si>
  <si>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</si>
  <si>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</si>
  <si>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</si>
  <si>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</si>
  <si>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</si>
  <si>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</si>
  <si>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</si>
  <si>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</si>
  <si>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</si>
  <si>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</si>
  <si>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</si>
  <si>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</si>
  <si>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</si>
  <si>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</si>
  <si>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</si>
  <si>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</si>
  <si>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</si>
  <si>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</si>
  <si>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</si>
  <si>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</si>
  <si>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</si>
  <si>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</si>
  <si>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</si>
  <si>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</si>
  <si>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</si>
  <si>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</si>
  <si>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</si>
  <si>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</si>
  <si>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</si>
  <si>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</si>
  <si>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</si>
  <si>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</si>
  <si>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</si>
  <si>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</si>
  <si>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</si>
  <si>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</si>
  <si>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</si>
  <si>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</si>
  <si>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</si>
  <si>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</si>
  <si>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</si>
  <si>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</si>
  <si>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</si>
  <si>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</si>
  <si>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</si>
  <si>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</si>
  <si>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</si>
  <si>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</si>
  <si>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</si>
  <si>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</si>
  <si>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</si>
  <si>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</si>
  <si>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</si>
  <si>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</si>
  <si>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</si>
  <si>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</si>
  <si>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</si>
  <si>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</si>
  <si>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</si>
  <si>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</si>
  <si>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</si>
  <si>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</si>
  <si>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</si>
  <si>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</si>
  <si>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</si>
  <si>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</si>
  <si>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</si>
  <si>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</si>
  <si>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</si>
  <si>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</si>
  <si>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</si>
  <si>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</si>
  <si>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</si>
  <si>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</si>
  <si>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</si>
  <si>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</si>
  <si>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</si>
  <si>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</si>
  <si>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</si>
  <si>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</si>
  <si>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</si>
  <si>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</si>
  <si>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</si>
  <si>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</si>
  <si>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</si>
  <si>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</si>
  <si>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</si>
  <si>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</si>
  <si>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</si>
  <si>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</si>
  <si>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</si>
  <si>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</si>
  <si>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</si>
  <si>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</si>
  <si>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</si>
  <si>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</si>
  <si>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</si>
  <si>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</si>
  <si>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</si>
  <si>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</si>
  <si>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</si>
  <si>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</si>
  <si>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</si>
  <si>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</si>
  <si>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</si>
  <si>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</si>
  <si>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</si>
  <si>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</si>
  <si>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</si>
  <si>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</si>
  <si>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</si>
  <si>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</si>
  <si>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</si>
  <si>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</si>
  <si>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</si>
  <si>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</si>
  <si>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</si>
  <si>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</si>
  <si>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</si>
  <si>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</si>
  <si>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</si>
  <si>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</si>
  <si>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</si>
  <si>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</si>
  <si>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</si>
  <si>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</si>
  <si>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</si>
  <si>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</si>
  <si>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</si>
  <si>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</si>
  <si>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</si>
  <si>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</si>
  <si>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</si>
  <si>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</si>
  <si>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</si>
  <si>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</si>
  <si>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</si>
  <si>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</si>
  <si>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</si>
  <si>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</si>
  <si>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</si>
  <si>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</si>
  <si>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</si>
  <si>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</si>
  <si>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</si>
  <si>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</si>
  <si>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</si>
  <si>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</si>
  <si>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</si>
  <si>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</si>
  <si>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</si>
  <si>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</si>
  <si>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</si>
  <si>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</si>
  <si>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</si>
  <si>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</si>
  <si>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</si>
  <si>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</si>
  <si>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</si>
  <si>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</si>
  <si>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</si>
  <si>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</si>
  <si>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</si>
  <si>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</si>
  <si>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</si>
  <si>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</si>
  <si>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</si>
  <si>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</si>
  <si>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</si>
  <si>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</si>
  <si>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</si>
  <si>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</si>
  <si>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</si>
  <si>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</si>
  <si>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</si>
  <si>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</si>
  <si>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</si>
  <si>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</si>
  <si>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</si>
  <si>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</si>
  <si>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</si>
  <si>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</si>
  <si>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</si>
  <si>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</si>
  <si>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</si>
  <si>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</si>
  <si>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</si>
  <si>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</si>
  <si>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</si>
  <si>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</si>
  <si>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</si>
  <si>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</si>
  <si>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</si>
  <si>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</si>
  <si>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</si>
  <si>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</si>
  <si>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</si>
  <si>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</si>
  <si>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</si>
  <si>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</si>
  <si>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</si>
  <si>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</si>
  <si>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</si>
  <si>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</si>
  <si>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</si>
  <si>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</si>
  <si>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</si>
  <si>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</si>
  <si>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</si>
  <si>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</si>
  <si>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</si>
  <si>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</si>
  <si>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</si>
  <si>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</si>
  <si>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</si>
  <si>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</si>
  <si>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</si>
  <si>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</si>
  <si>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</si>
  <si>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</si>
  <si>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</si>
  <si>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</si>
  <si>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</si>
  <si>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</si>
  <si>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</si>
  <si>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</si>
  <si>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</si>
  <si>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</si>
  <si>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</si>
  <si>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</si>
  <si>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</si>
  <si>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</si>
  <si>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</si>
  <si>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</si>
  <si>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</si>
  <si>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</si>
  <si>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</si>
  <si>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</si>
  <si>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</si>
  <si>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</si>
  <si>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</si>
  <si>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</si>
  <si>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</si>
  <si>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</si>
  <si>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</si>
  <si>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</si>
  <si>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</si>
  <si>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</si>
  <si>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</si>
  <si>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</si>
  <si>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</si>
  <si>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</si>
  <si>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</si>
  <si>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</si>
  <si>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</si>
  <si>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</si>
  <si>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</si>
  <si>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</si>
  <si>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</si>
  <si>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</si>
  <si>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</si>
  <si>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</si>
  <si>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</si>
  <si>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</si>
  <si>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</si>
  <si>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</si>
  <si>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</si>
  <si>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</si>
  <si>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</si>
  <si>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</si>
  <si>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</si>
  <si>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</si>
  <si>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</si>
  <si>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</si>
  <si>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</si>
  <si>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</si>
  <si>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</si>
  <si>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</si>
  <si>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</si>
  <si>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</si>
  <si>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</si>
  <si>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</si>
  <si>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</si>
  <si>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</si>
  <si>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</si>
  <si>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</si>
  <si>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</si>
  <si>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</si>
  <si>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</si>
  <si>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</si>
  <si>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</si>
  <si>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</si>
  <si>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</si>
  <si>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</si>
  <si>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</si>
  <si>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</si>
  <si>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</si>
  <si>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</si>
  <si>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</si>
  <si>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</si>
  <si>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</si>
  <si>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</si>
  <si>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</si>
  <si>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</si>
  <si>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</si>
  <si>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</si>
  <si>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</si>
  <si>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</si>
  <si>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</si>
  <si>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</si>
  <si>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</si>
  <si>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</si>
  <si>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</si>
  <si>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</si>
  <si>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</si>
  <si>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</si>
  <si>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</si>
  <si>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</si>
  <si>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</si>
  <si>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</si>
  <si>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</si>
  <si>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</si>
  <si>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</si>
  <si>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</si>
  <si>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</si>
  <si>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</si>
  <si>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</si>
  <si>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</si>
  <si>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</si>
  <si>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</si>
  <si>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</si>
  <si>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</si>
  <si>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</si>
  <si>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</si>
  <si>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</si>
  <si>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</si>
  <si>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</si>
  <si>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</si>
  <si>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</si>
  <si>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</si>
  <si>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</si>
  <si>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</si>
  <si>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</si>
  <si>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</si>
  <si>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</si>
  <si>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</si>
  <si>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</si>
  <si>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</si>
  <si>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</si>
  <si>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</si>
  <si>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</si>
  <si>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</si>
  <si>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</si>
  <si>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</si>
  <si>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</si>
  <si>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</si>
  <si>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</si>
  <si>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</si>
  <si>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</si>
  <si>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</si>
  <si>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</si>
  <si>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</si>
  <si>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</si>
  <si>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</si>
  <si>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</si>
  <si>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</si>
  <si>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</si>
  <si>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</si>
  <si>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</si>
  <si>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</si>
  <si>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</si>
  <si>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</si>
  <si>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</si>
  <si>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</si>
  <si>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</si>
  <si>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</si>
  <si>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</si>
  <si>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</si>
  <si>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</si>
  <si>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</si>
  <si>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</si>
  <si>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</si>
  <si>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</si>
  <si>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</si>
  <si>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</si>
  <si>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</si>
  <si>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</si>
  <si>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</si>
  <si>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</si>
  <si>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</si>
  <si>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</si>
  <si>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</si>
  <si>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</si>
  <si>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</si>
  <si>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</si>
  <si>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</si>
  <si>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</si>
  <si>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</si>
  <si>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</si>
  <si>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</si>
  <si>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</si>
  <si>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</si>
  <si>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</si>
  <si>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</si>
  <si>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</si>
  <si>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</si>
  <si>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</si>
  <si>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</si>
  <si>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</si>
  <si>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</si>
  <si>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</si>
  <si>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</si>
  <si>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</si>
  <si>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</si>
  <si>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</si>
  <si>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</si>
  <si>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</si>
  <si>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</si>
  <si>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</si>
  <si>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</si>
  <si>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</si>
  <si>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</si>
  <si>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</si>
  <si>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</si>
  <si>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</si>
  <si>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</si>
  <si>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</si>
  <si>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</si>
  <si>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</si>
  <si>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</si>
  <si>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</si>
  <si>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</si>
  <si>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</si>
  <si>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</si>
  <si>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</si>
  <si>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</si>
  <si>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</si>
  <si>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</si>
  <si>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</si>
  <si>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</si>
  <si>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</si>
  <si>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</si>
  <si>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</si>
  <si>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</si>
  <si>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</si>
  <si>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</si>
  <si>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</si>
  <si>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</si>
  <si>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</si>
  <si>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</si>
  <si>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</si>
  <si>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</si>
  <si>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</si>
  <si>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</si>
  <si>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</si>
  <si>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</si>
  <si>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</si>
  <si>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</si>
  <si>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</si>
  <si>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</si>
  <si>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</si>
  <si>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</si>
  <si>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</si>
  <si>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</si>
  <si>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</si>
  <si>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</si>
  <si>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</si>
  <si>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</si>
  <si>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</si>
  <si>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</si>
  <si>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</si>
  <si>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</si>
  <si>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</si>
  <si>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</si>
  <si>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</si>
  <si>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</si>
  <si>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</si>
  <si>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</si>
  <si>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</si>
  <si>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</si>
  <si>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</si>
  <si>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</si>
  <si>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</si>
  <si>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</si>
  <si>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</si>
  <si>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</si>
  <si>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</si>
  <si>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</si>
  <si>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</si>
  <si>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</si>
  <si>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</si>
  <si>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</si>
  <si>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</si>
  <si>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</si>
  <si>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20000 to 24999</t>
  </si>
  <si>
    <t>35000 to 39999</t>
  </si>
  <si>
    <t>40000 to 44999</t>
  </si>
  <si>
    <t>Greater than or equal to 50000</t>
  </si>
  <si>
    <t>45000 to 49999</t>
  </si>
  <si>
    <t>25000 to 25000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</si>
</sst>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  <xf numFmtId="0" fontId="1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5">
    <dxf>
      <numFmt numFmtId="19" formatCode="m/d/yyyy"/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9-4971-9352-9A882A6515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9-4971-9352-9A882A6515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9-4971-9352-9A882A651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198304"/>
        <c:axId val="577195024"/>
      </c:lineChart>
      <c:catAx>
        <c:axId val="5771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95024"/>
        <c:crosses val="autoZero"/>
        <c:auto val="1"/>
        <c:lblAlgn val="ctr"/>
        <c:lblOffset val="100"/>
        <c:noMultiLvlLbl val="0"/>
      </c:catAx>
      <c:valAx>
        <c:axId val="57719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4-462C-ACA0-9DAE951CCD2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4-462C-ACA0-9DAE951CCD2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04-462C-ACA0-9DAE951CC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172064"/>
        <c:axId val="577178296"/>
      </c:lineChart>
      <c:catAx>
        <c:axId val="57717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78296"/>
        <c:crosses val="autoZero"/>
        <c:auto val="1"/>
        <c:lblAlgn val="ctr"/>
        <c:lblOffset val="100"/>
        <c:noMultiLvlLbl val="0"/>
      </c:catAx>
      <c:valAx>
        <c:axId val="57717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17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[Kickstarter_Challenge.xlsx]Cateogry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163463501673339"/>
          <c:y val="0.13399242525876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1-46C6-90B8-02BF777EA502}"/>
            </c:ext>
          </c:extLst>
        </c:ser>
        <c:ser>
          <c:idx val="1"/>
          <c:order val="1"/>
          <c:tx>
            <c:strRef>
              <c:f>'Cateogry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1-46C6-90B8-02BF777EA502}"/>
            </c:ext>
          </c:extLst>
        </c:ser>
        <c:ser>
          <c:idx val="2"/>
          <c:order val="2"/>
          <c:tx>
            <c:strRef>
              <c:f>'Cateogry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1-46C6-90B8-02BF777EA502}"/>
            </c:ext>
          </c:extLst>
        </c:ser>
        <c:ser>
          <c:idx val="3"/>
          <c:order val="3"/>
          <c:tx>
            <c:strRef>
              <c:f>'Cateogry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1-46C6-90B8-02BF777E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5927592"/>
        <c:axId val="575929232"/>
      </c:barChart>
      <c:catAx>
        <c:axId val="57592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29232"/>
        <c:crosses val="autoZero"/>
        <c:auto val="1"/>
        <c:lblAlgn val="ctr"/>
        <c:lblOffset val="100"/>
        <c:noMultiLvlLbl val="0"/>
      </c:catAx>
      <c:valAx>
        <c:axId val="5759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2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A-4C82-928C-06F6E71357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A-4C82-928C-06F6E71357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A-4C82-928C-06F6E7135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14728"/>
        <c:axId val="493815384"/>
      </c:barChart>
      <c:catAx>
        <c:axId val="49381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15384"/>
        <c:crosses val="autoZero"/>
        <c:auto val="1"/>
        <c:lblAlgn val="ctr"/>
        <c:lblOffset val="100"/>
        <c:noMultiLvlLbl val="0"/>
      </c:catAx>
      <c:valAx>
        <c:axId val="49381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1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3</xdr:row>
      <xdr:rowOff>130175</xdr:rowOff>
    </xdr:from>
    <xdr:to>
      <xdr:col>14</xdr:col>
      <xdr:colOff>209550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5C6BB-E5B0-43B9-B191-2FD90D039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1368425</xdr:colOff>
      <xdr:row>13</xdr:row>
      <xdr:rowOff>158750</xdr:rowOff>
    </xdr:from>
    <xdr:to>
      <xdr:col>4</xdr:col>
      <xdr:colOff>1466850</xdr:colOff>
      <xdr:row>28</xdr:row>
      <xdr:rowOff>149224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0ADE9-FBD5-49D7-B70C-228B3754E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12700</xdr:rowOff>
    </xdr:from>
    <xdr:to>
      <xdr:col>15</xdr:col>
      <xdr:colOff>273050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C2859-0A73-4E8C-AA39-6C35B2162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3</xdr:row>
      <xdr:rowOff>3175</xdr:rowOff>
    </xdr:from>
    <xdr:to>
      <xdr:col>13</xdr:col>
      <xdr:colOff>396875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342E4-42AD-4C2A-9CD0-7AEDB6F16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Lapsansky" refreshedDate="44170.47440648148" createdVersion="6" refreshedVersion="6" minRefreshableVersion="3" recordCount="4114" xr:uid="{03325BE3-0BF0-4AED-9755-F93F6CCEA1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Lapsansky" refreshedDate="44172.851760763886" createdVersion="6" refreshedVersion="6" minRefreshableVersion="3" recordCount="4114" xr:uid="{1CD55564-A31D-4D15-B170-993A498598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FE31B-EA41-4C78-8451-DD2623193E3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9F291-C07C-4A47-A0BD-F1BB4B16EA9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64A9E-15DB-480E-9857-F4E8142975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abSelected="1" zoomScale="84" zoomScaleNormal="95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8.81640625" defaultRowHeight="14.5" x14ac:dyDescent="0.35"/>
  <cols>
    <col min="1" max="1" width="7.453125" bestFit="1" customWidth="1"/>
    <col min="2" max="2" width="24.7265625" style="7" customWidth="1"/>
    <col min="3" max="3" width="59.26953125" style="3" customWidth="1"/>
    <col min="4" max="5" width="13.453125" style="5" bestFit="1" customWidth="1"/>
    <col min="6" max="6" width="14.26953125" bestFit="1" customWidth="1"/>
    <col min="7" max="7" width="12.26953125" bestFit="1" customWidth="1"/>
    <col min="8" max="8" width="13.26953125" bestFit="1" customWidth="1"/>
    <col min="9" max="9" width="13.453125" customWidth="1"/>
    <col min="10" max="10" width="16.453125" bestFit="1" customWidth="1"/>
    <col min="11" max="11" width="14.1796875" bestFit="1" customWidth="1"/>
    <col min="12" max="12" width="18.453125" bestFit="1" customWidth="1"/>
    <col min="13" max="13" width="13.453125" bestFit="1" customWidth="1"/>
    <col min="14" max="14" width="28.81640625" bestFit="1" customWidth="1"/>
    <col min="15" max="15" width="23" bestFit="1" customWidth="1"/>
    <col min="17" max="17" width="28.81640625" bestFit="1" customWidth="1"/>
    <col min="18" max="18" width="17.54296875" bestFit="1" customWidth="1"/>
    <col min="19" max="19" width="21.453125" style="12" bestFit="1" customWidth="1"/>
    <col min="20" max="20" width="22.1796875" bestFit="1" customWidth="1"/>
  </cols>
  <sheetData>
    <row r="1" spans="1:21" x14ac:dyDescent="0.3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8383</v>
      </c>
      <c r="R1" s="1" t="s">
        <v>8358</v>
      </c>
      <c r="S1" s="11" t="s">
        <v>8365</v>
      </c>
      <c r="T1" s="11" t="s">
        <v>8366</v>
      </c>
      <c r="U1" s="14" t="s">
        <v>8379</v>
      </c>
    </row>
    <row r="2" spans="1:21" ht="43.5" x14ac:dyDescent="0.3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29" x14ac:dyDescent="0.3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43.5" x14ac:dyDescent="0.3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29" x14ac:dyDescent="0.3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29" x14ac:dyDescent="0.3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3.5" x14ac:dyDescent="0.3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3.5" x14ac:dyDescent="0.3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29" x14ac:dyDescent="0.3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9" x14ac:dyDescent="0.3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x14ac:dyDescent="0.3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29" x14ac:dyDescent="0.3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29" x14ac:dyDescent="0.3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29" x14ac:dyDescent="0.3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29" x14ac:dyDescent="0.3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29" x14ac:dyDescent="0.3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29" x14ac:dyDescent="0.3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29" x14ac:dyDescent="0.3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29" x14ac:dyDescent="0.3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29" x14ac:dyDescent="0.3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29" x14ac:dyDescent="0.3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29" x14ac:dyDescent="0.3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29" x14ac:dyDescent="0.3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3.5" x14ac:dyDescent="0.3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29" x14ac:dyDescent="0.3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29" x14ac:dyDescent="0.3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29" x14ac:dyDescent="0.3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29" x14ac:dyDescent="0.3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29" x14ac:dyDescent="0.3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29" x14ac:dyDescent="0.3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29" x14ac:dyDescent="0.3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3.5" x14ac:dyDescent="0.3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29" x14ac:dyDescent="0.3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29" x14ac:dyDescent="0.3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29" x14ac:dyDescent="0.3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29" x14ac:dyDescent="0.3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29" x14ac:dyDescent="0.3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29" x14ac:dyDescent="0.3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29" x14ac:dyDescent="0.3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3.5" x14ac:dyDescent="0.3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29" x14ac:dyDescent="0.3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29" x14ac:dyDescent="0.3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29" x14ac:dyDescent="0.3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29" x14ac:dyDescent="0.3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29" x14ac:dyDescent="0.3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29" x14ac:dyDescent="0.3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29" x14ac:dyDescent="0.3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29" x14ac:dyDescent="0.3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29" x14ac:dyDescent="0.3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43.5" x14ac:dyDescent="0.3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29" x14ac:dyDescent="0.3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29" x14ac:dyDescent="0.3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29" x14ac:dyDescent="0.3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29" x14ac:dyDescent="0.3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29" x14ac:dyDescent="0.3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29" x14ac:dyDescent="0.3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29" x14ac:dyDescent="0.3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29" x14ac:dyDescent="0.3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29" x14ac:dyDescent="0.3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29" x14ac:dyDescent="0.3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29" x14ac:dyDescent="0.3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29" x14ac:dyDescent="0.3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29" x14ac:dyDescent="0.3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29" x14ac:dyDescent="0.3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29" x14ac:dyDescent="0.3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3.5" x14ac:dyDescent="0.3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29" x14ac:dyDescent="0.3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29" x14ac:dyDescent="0.3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29" x14ac:dyDescent="0.3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43.5" x14ac:dyDescent="0.3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29" x14ac:dyDescent="0.3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3.5" x14ac:dyDescent="0.3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29" x14ac:dyDescent="0.3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3.5" x14ac:dyDescent="0.3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29" x14ac:dyDescent="0.3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29" x14ac:dyDescent="0.3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29" x14ac:dyDescent="0.3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29" x14ac:dyDescent="0.3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29" x14ac:dyDescent="0.3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29" x14ac:dyDescent="0.3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29" x14ac:dyDescent="0.3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29" x14ac:dyDescent="0.3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29" x14ac:dyDescent="0.3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29" x14ac:dyDescent="0.3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29" x14ac:dyDescent="0.3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29" x14ac:dyDescent="0.3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29" x14ac:dyDescent="0.3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29" x14ac:dyDescent="0.3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29" x14ac:dyDescent="0.3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3.5" x14ac:dyDescent="0.3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29" x14ac:dyDescent="0.3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29" x14ac:dyDescent="0.3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3.5" x14ac:dyDescent="0.3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29" x14ac:dyDescent="0.3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29" x14ac:dyDescent="0.3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29" x14ac:dyDescent="0.3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29" x14ac:dyDescent="0.3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x14ac:dyDescent="0.3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29" x14ac:dyDescent="0.3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x14ac:dyDescent="0.3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5" x14ac:dyDescent="0.3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43.5" x14ac:dyDescent="0.3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3.5" x14ac:dyDescent="0.3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29" x14ac:dyDescent="0.3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29" x14ac:dyDescent="0.3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29" x14ac:dyDescent="0.3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29" x14ac:dyDescent="0.3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29" x14ac:dyDescent="0.3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29" x14ac:dyDescent="0.3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29" x14ac:dyDescent="0.3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29" x14ac:dyDescent="0.3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29" x14ac:dyDescent="0.3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29" x14ac:dyDescent="0.3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29" x14ac:dyDescent="0.3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29" x14ac:dyDescent="0.3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43.5" x14ac:dyDescent="0.3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29" x14ac:dyDescent="0.3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29" x14ac:dyDescent="0.3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29" x14ac:dyDescent="0.3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29" x14ac:dyDescent="0.3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29" x14ac:dyDescent="0.3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29" x14ac:dyDescent="0.3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29" x14ac:dyDescent="0.3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29" x14ac:dyDescent="0.3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29" x14ac:dyDescent="0.3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29" x14ac:dyDescent="0.3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29" x14ac:dyDescent="0.3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29" x14ac:dyDescent="0.3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29" x14ac:dyDescent="0.3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29" x14ac:dyDescent="0.3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29" x14ac:dyDescent="0.3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29" x14ac:dyDescent="0.3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29" x14ac:dyDescent="0.3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29" x14ac:dyDescent="0.3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29" x14ac:dyDescent="0.3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29" x14ac:dyDescent="0.3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29" x14ac:dyDescent="0.3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29" x14ac:dyDescent="0.3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9" x14ac:dyDescent="0.3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29" x14ac:dyDescent="0.3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29" x14ac:dyDescent="0.3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3.5" x14ac:dyDescent="0.3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3.5" x14ac:dyDescent="0.3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9" x14ac:dyDescent="0.3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29" x14ac:dyDescent="0.3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29" x14ac:dyDescent="0.3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29" x14ac:dyDescent="0.3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29" x14ac:dyDescent="0.3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29" x14ac:dyDescent="0.3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29" x14ac:dyDescent="0.3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5" x14ac:dyDescent="0.3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29" x14ac:dyDescent="0.3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29" x14ac:dyDescent="0.3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29" x14ac:dyDescent="0.3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5" x14ac:dyDescent="0.3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29" x14ac:dyDescent="0.3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29" x14ac:dyDescent="0.3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29" x14ac:dyDescent="0.3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29" x14ac:dyDescent="0.3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29" x14ac:dyDescent="0.3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5" x14ac:dyDescent="0.3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5" x14ac:dyDescent="0.3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29" x14ac:dyDescent="0.3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29" x14ac:dyDescent="0.3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29" x14ac:dyDescent="0.3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29" x14ac:dyDescent="0.3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29" x14ac:dyDescent="0.3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29" x14ac:dyDescent="0.3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29" x14ac:dyDescent="0.3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5" x14ac:dyDescent="0.3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29" x14ac:dyDescent="0.3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29" x14ac:dyDescent="0.3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29" x14ac:dyDescent="0.3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29" x14ac:dyDescent="0.3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3.5" x14ac:dyDescent="0.3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29" x14ac:dyDescent="0.3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29" x14ac:dyDescent="0.3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29" x14ac:dyDescent="0.3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3.5" x14ac:dyDescent="0.3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29" x14ac:dyDescent="0.3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29" x14ac:dyDescent="0.3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43.5" x14ac:dyDescent="0.3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3.5" x14ac:dyDescent="0.3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29" x14ac:dyDescent="0.3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29" x14ac:dyDescent="0.3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3.5" x14ac:dyDescent="0.3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29" x14ac:dyDescent="0.3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43.5" x14ac:dyDescent="0.3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29" x14ac:dyDescent="0.3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5" x14ac:dyDescent="0.3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29" x14ac:dyDescent="0.3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29" x14ac:dyDescent="0.3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43.5" x14ac:dyDescent="0.3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43.5" x14ac:dyDescent="0.3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3.5" x14ac:dyDescent="0.3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29" x14ac:dyDescent="0.3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29" x14ac:dyDescent="0.3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29" x14ac:dyDescent="0.3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5" x14ac:dyDescent="0.3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29" x14ac:dyDescent="0.3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29" x14ac:dyDescent="0.3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29" x14ac:dyDescent="0.3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29" x14ac:dyDescent="0.3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29" x14ac:dyDescent="0.3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29" x14ac:dyDescent="0.3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29" x14ac:dyDescent="0.3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x14ac:dyDescent="0.3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29" x14ac:dyDescent="0.3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29" x14ac:dyDescent="0.3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3.5" x14ac:dyDescent="0.3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29" x14ac:dyDescent="0.3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3.5" x14ac:dyDescent="0.3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3.5" x14ac:dyDescent="0.3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29" x14ac:dyDescent="0.3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29" x14ac:dyDescent="0.3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29" x14ac:dyDescent="0.3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29" x14ac:dyDescent="0.3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3.5" x14ac:dyDescent="0.3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29" x14ac:dyDescent="0.3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43.5" x14ac:dyDescent="0.3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29" x14ac:dyDescent="0.3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29" x14ac:dyDescent="0.3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29" x14ac:dyDescent="0.3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29" x14ac:dyDescent="0.3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29" x14ac:dyDescent="0.3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3.5" x14ac:dyDescent="0.3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3.5" x14ac:dyDescent="0.3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29" x14ac:dyDescent="0.3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3.5" x14ac:dyDescent="0.3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29" x14ac:dyDescent="0.3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29" x14ac:dyDescent="0.3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43.5" x14ac:dyDescent="0.3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29" x14ac:dyDescent="0.3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9" x14ac:dyDescent="0.3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29" x14ac:dyDescent="0.3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29" x14ac:dyDescent="0.3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29" x14ac:dyDescent="0.3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29" x14ac:dyDescent="0.3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29" x14ac:dyDescent="0.3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29" x14ac:dyDescent="0.3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29" x14ac:dyDescent="0.3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29" x14ac:dyDescent="0.3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3.5" x14ac:dyDescent="0.3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29" x14ac:dyDescent="0.3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29" x14ac:dyDescent="0.3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29" x14ac:dyDescent="0.3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29" x14ac:dyDescent="0.3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29" x14ac:dyDescent="0.3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43.5" x14ac:dyDescent="0.3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5" x14ac:dyDescent="0.3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29" x14ac:dyDescent="0.3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29" x14ac:dyDescent="0.3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29" x14ac:dyDescent="0.3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29" x14ac:dyDescent="0.3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29" x14ac:dyDescent="0.3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29" x14ac:dyDescent="0.3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5" x14ac:dyDescent="0.3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9" x14ac:dyDescent="0.3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9" x14ac:dyDescent="0.3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5" x14ac:dyDescent="0.3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29" x14ac:dyDescent="0.3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29" x14ac:dyDescent="0.3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29" x14ac:dyDescent="0.3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3.5" x14ac:dyDescent="0.3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29" x14ac:dyDescent="0.3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29" x14ac:dyDescent="0.3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29" x14ac:dyDescent="0.3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29" x14ac:dyDescent="0.3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29" x14ac:dyDescent="0.3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29" x14ac:dyDescent="0.3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29" x14ac:dyDescent="0.3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29" x14ac:dyDescent="0.3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3.5" x14ac:dyDescent="0.3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29" x14ac:dyDescent="0.3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3.5" x14ac:dyDescent="0.3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29" x14ac:dyDescent="0.3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29" x14ac:dyDescent="0.3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29" x14ac:dyDescent="0.3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29" x14ac:dyDescent="0.3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29" x14ac:dyDescent="0.3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9" x14ac:dyDescent="0.3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29" x14ac:dyDescent="0.3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29" x14ac:dyDescent="0.3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29" x14ac:dyDescent="0.3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29" x14ac:dyDescent="0.3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29" x14ac:dyDescent="0.3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29" x14ac:dyDescent="0.3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9" x14ac:dyDescent="0.3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29" x14ac:dyDescent="0.3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29" x14ac:dyDescent="0.3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29" x14ac:dyDescent="0.3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5" x14ac:dyDescent="0.3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29" x14ac:dyDescent="0.3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29" x14ac:dyDescent="0.3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29" x14ac:dyDescent="0.3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29" x14ac:dyDescent="0.3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29" x14ac:dyDescent="0.3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29" x14ac:dyDescent="0.3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29" x14ac:dyDescent="0.3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29" x14ac:dyDescent="0.3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29" x14ac:dyDescent="0.3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29" x14ac:dyDescent="0.3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43.5" x14ac:dyDescent="0.3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29" x14ac:dyDescent="0.3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29" x14ac:dyDescent="0.3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29" x14ac:dyDescent="0.3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29" x14ac:dyDescent="0.3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29" x14ac:dyDescent="0.3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29" x14ac:dyDescent="0.3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29" x14ac:dyDescent="0.3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29" x14ac:dyDescent="0.3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29" x14ac:dyDescent="0.3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3.5" x14ac:dyDescent="0.3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x14ac:dyDescent="0.3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43.5" x14ac:dyDescent="0.3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29" x14ac:dyDescent="0.3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29" x14ac:dyDescent="0.3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29" x14ac:dyDescent="0.3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29" x14ac:dyDescent="0.3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29" x14ac:dyDescent="0.3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29" x14ac:dyDescent="0.3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29" x14ac:dyDescent="0.3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29" x14ac:dyDescent="0.3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29" x14ac:dyDescent="0.3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29" x14ac:dyDescent="0.3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29" x14ac:dyDescent="0.3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29" x14ac:dyDescent="0.3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29" x14ac:dyDescent="0.3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29" x14ac:dyDescent="0.3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29" x14ac:dyDescent="0.3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29" x14ac:dyDescent="0.3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29" x14ac:dyDescent="0.3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9" x14ac:dyDescent="0.3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29" x14ac:dyDescent="0.3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29" x14ac:dyDescent="0.3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29" x14ac:dyDescent="0.3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5" x14ac:dyDescent="0.3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29" x14ac:dyDescent="0.3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29" x14ac:dyDescent="0.3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29" x14ac:dyDescent="0.3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x14ac:dyDescent="0.3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29" x14ac:dyDescent="0.3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29" x14ac:dyDescent="0.3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29" x14ac:dyDescent="0.3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3.5" x14ac:dyDescent="0.3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29" x14ac:dyDescent="0.3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29" x14ac:dyDescent="0.3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43.5" x14ac:dyDescent="0.3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29" x14ac:dyDescent="0.3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3.5" x14ac:dyDescent="0.3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x14ac:dyDescent="0.3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29" x14ac:dyDescent="0.3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29" x14ac:dyDescent="0.3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29" x14ac:dyDescent="0.3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29" x14ac:dyDescent="0.3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29" x14ac:dyDescent="0.3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29" x14ac:dyDescent="0.3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43.5" x14ac:dyDescent="0.3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29" x14ac:dyDescent="0.3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29" x14ac:dyDescent="0.3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29" x14ac:dyDescent="0.3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29" x14ac:dyDescent="0.3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29" x14ac:dyDescent="0.3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29" x14ac:dyDescent="0.3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29" x14ac:dyDescent="0.3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29" x14ac:dyDescent="0.3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29" x14ac:dyDescent="0.3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43.5" x14ac:dyDescent="0.3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43.5" x14ac:dyDescent="0.3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29" x14ac:dyDescent="0.3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3.5" x14ac:dyDescent="0.3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29" x14ac:dyDescent="0.3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29" x14ac:dyDescent="0.3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29" x14ac:dyDescent="0.3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29" x14ac:dyDescent="0.3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29" x14ac:dyDescent="0.3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3.5" x14ac:dyDescent="0.3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29" x14ac:dyDescent="0.3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29" x14ac:dyDescent="0.3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29" x14ac:dyDescent="0.3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9" x14ac:dyDescent="0.3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29" x14ac:dyDescent="0.3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29" x14ac:dyDescent="0.3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29" x14ac:dyDescent="0.3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29" x14ac:dyDescent="0.3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29" x14ac:dyDescent="0.3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29" x14ac:dyDescent="0.3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29" x14ac:dyDescent="0.3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29" x14ac:dyDescent="0.3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3.5" x14ac:dyDescent="0.3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29" x14ac:dyDescent="0.3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29" x14ac:dyDescent="0.3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29" x14ac:dyDescent="0.3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3.5" x14ac:dyDescent="0.3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29" x14ac:dyDescent="0.3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29" x14ac:dyDescent="0.3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29" x14ac:dyDescent="0.3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29" x14ac:dyDescent="0.3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29" x14ac:dyDescent="0.3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29" x14ac:dyDescent="0.3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3.5" x14ac:dyDescent="0.3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29" x14ac:dyDescent="0.3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29" x14ac:dyDescent="0.3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29" x14ac:dyDescent="0.3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29" x14ac:dyDescent="0.3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29" x14ac:dyDescent="0.3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x14ac:dyDescent="0.3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29" x14ac:dyDescent="0.3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29" x14ac:dyDescent="0.3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5" x14ac:dyDescent="0.3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29" x14ac:dyDescent="0.3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29" x14ac:dyDescent="0.3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29" x14ac:dyDescent="0.3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3.5" x14ac:dyDescent="0.3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29" x14ac:dyDescent="0.3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43.5" x14ac:dyDescent="0.3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29" x14ac:dyDescent="0.3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29" x14ac:dyDescent="0.3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3.5" x14ac:dyDescent="0.3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29" x14ac:dyDescent="0.3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3.5" x14ac:dyDescent="0.3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29" x14ac:dyDescent="0.3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29" x14ac:dyDescent="0.3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29" x14ac:dyDescent="0.3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29" x14ac:dyDescent="0.3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9" x14ac:dyDescent="0.3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29" x14ac:dyDescent="0.3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58" x14ac:dyDescent="0.3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29" x14ac:dyDescent="0.3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3.5" x14ac:dyDescent="0.3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29" x14ac:dyDescent="0.3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29" x14ac:dyDescent="0.3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3.5" x14ac:dyDescent="0.3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x14ac:dyDescent="0.3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29" x14ac:dyDescent="0.3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9" x14ac:dyDescent="0.3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29" x14ac:dyDescent="0.3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29" x14ac:dyDescent="0.3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43.5" x14ac:dyDescent="0.3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3.5" x14ac:dyDescent="0.3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29" x14ac:dyDescent="0.3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29" x14ac:dyDescent="0.3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29" x14ac:dyDescent="0.3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29" x14ac:dyDescent="0.3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29" x14ac:dyDescent="0.3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29" x14ac:dyDescent="0.3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3.5" x14ac:dyDescent="0.3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29" x14ac:dyDescent="0.3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3.5" x14ac:dyDescent="0.3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29" x14ac:dyDescent="0.3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29" x14ac:dyDescent="0.3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29" x14ac:dyDescent="0.3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3.5" x14ac:dyDescent="0.3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3.5" x14ac:dyDescent="0.3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9" x14ac:dyDescent="0.3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9" x14ac:dyDescent="0.3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9" x14ac:dyDescent="0.3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29" x14ac:dyDescent="0.3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29" x14ac:dyDescent="0.3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3.5" x14ac:dyDescent="0.3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3.5" x14ac:dyDescent="0.3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29" x14ac:dyDescent="0.3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29" x14ac:dyDescent="0.3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29" x14ac:dyDescent="0.3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29" x14ac:dyDescent="0.3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5" x14ac:dyDescent="0.3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29" x14ac:dyDescent="0.3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5" x14ac:dyDescent="0.3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29" x14ac:dyDescent="0.3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29" x14ac:dyDescent="0.3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29" x14ac:dyDescent="0.3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3.5" x14ac:dyDescent="0.3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3.5" x14ac:dyDescent="0.3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29" x14ac:dyDescent="0.3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43.5" x14ac:dyDescent="0.3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43.5" x14ac:dyDescent="0.3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3.5" x14ac:dyDescent="0.3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29" x14ac:dyDescent="0.3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5" x14ac:dyDescent="0.3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29" x14ac:dyDescent="0.3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29" x14ac:dyDescent="0.3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29" x14ac:dyDescent="0.3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29" x14ac:dyDescent="0.3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29" x14ac:dyDescent="0.3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29" x14ac:dyDescent="0.3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5" x14ac:dyDescent="0.3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5" x14ac:dyDescent="0.3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29" x14ac:dyDescent="0.3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29" x14ac:dyDescent="0.3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9" x14ac:dyDescent="0.3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29" x14ac:dyDescent="0.3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29" x14ac:dyDescent="0.3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29" x14ac:dyDescent="0.3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5" x14ac:dyDescent="0.3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29" x14ac:dyDescent="0.3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x14ac:dyDescent="0.3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9" x14ac:dyDescent="0.3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29" x14ac:dyDescent="0.3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3.5" x14ac:dyDescent="0.3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3.5" x14ac:dyDescent="0.3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29" x14ac:dyDescent="0.3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29" x14ac:dyDescent="0.3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29" x14ac:dyDescent="0.3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29" x14ac:dyDescent="0.3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29" x14ac:dyDescent="0.3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3.5" x14ac:dyDescent="0.3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29" x14ac:dyDescent="0.3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5" x14ac:dyDescent="0.3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29" x14ac:dyDescent="0.3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29" x14ac:dyDescent="0.3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3.5" x14ac:dyDescent="0.3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29" x14ac:dyDescent="0.3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29" x14ac:dyDescent="0.3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x14ac:dyDescent="0.3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29" x14ac:dyDescent="0.3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29" x14ac:dyDescent="0.3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3.5" x14ac:dyDescent="0.3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9" x14ac:dyDescent="0.3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29" x14ac:dyDescent="0.3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29" x14ac:dyDescent="0.3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43.5" x14ac:dyDescent="0.3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29" x14ac:dyDescent="0.3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3.5" x14ac:dyDescent="0.3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29" x14ac:dyDescent="0.3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9" x14ac:dyDescent="0.3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29" x14ac:dyDescent="0.3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29" x14ac:dyDescent="0.3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29" x14ac:dyDescent="0.3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29" x14ac:dyDescent="0.3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3.5" x14ac:dyDescent="0.3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5" x14ac:dyDescent="0.3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29" x14ac:dyDescent="0.3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29" x14ac:dyDescent="0.3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29" x14ac:dyDescent="0.3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29" x14ac:dyDescent="0.3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29" x14ac:dyDescent="0.3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29" x14ac:dyDescent="0.3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29" x14ac:dyDescent="0.3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29" x14ac:dyDescent="0.3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29" x14ac:dyDescent="0.3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29" x14ac:dyDescent="0.3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29" x14ac:dyDescent="0.3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29" x14ac:dyDescent="0.3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9" x14ac:dyDescent="0.3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29" x14ac:dyDescent="0.3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43.5" x14ac:dyDescent="0.3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29" x14ac:dyDescent="0.3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29" x14ac:dyDescent="0.3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5" x14ac:dyDescent="0.3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29" x14ac:dyDescent="0.3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3.5" x14ac:dyDescent="0.3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9" x14ac:dyDescent="0.3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29" x14ac:dyDescent="0.3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29" x14ac:dyDescent="0.3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29" x14ac:dyDescent="0.3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5" x14ac:dyDescent="0.3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29" x14ac:dyDescent="0.3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29" x14ac:dyDescent="0.3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29" x14ac:dyDescent="0.3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29" x14ac:dyDescent="0.3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29" x14ac:dyDescent="0.3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29" x14ac:dyDescent="0.3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29" x14ac:dyDescent="0.3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29" x14ac:dyDescent="0.3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29" x14ac:dyDescent="0.3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29" x14ac:dyDescent="0.3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29" x14ac:dyDescent="0.3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3.5" x14ac:dyDescent="0.3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29" x14ac:dyDescent="0.3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29" x14ac:dyDescent="0.3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29" x14ac:dyDescent="0.3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29" x14ac:dyDescent="0.3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29" x14ac:dyDescent="0.3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29" x14ac:dyDescent="0.3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29" x14ac:dyDescent="0.3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29" x14ac:dyDescent="0.3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x14ac:dyDescent="0.3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9" x14ac:dyDescent="0.3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29" x14ac:dyDescent="0.3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3.5" x14ac:dyDescent="0.3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29" x14ac:dyDescent="0.3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3.5" x14ac:dyDescent="0.3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29" x14ac:dyDescent="0.3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5" x14ac:dyDescent="0.3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29" x14ac:dyDescent="0.3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5" x14ac:dyDescent="0.3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29" x14ac:dyDescent="0.3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9" x14ac:dyDescent="0.3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29" x14ac:dyDescent="0.3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5" x14ac:dyDescent="0.3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5" x14ac:dyDescent="0.3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29" x14ac:dyDescent="0.3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29" x14ac:dyDescent="0.3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29" x14ac:dyDescent="0.3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29" x14ac:dyDescent="0.3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29" x14ac:dyDescent="0.3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29" x14ac:dyDescent="0.3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29" x14ac:dyDescent="0.3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29" x14ac:dyDescent="0.3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9" x14ac:dyDescent="0.3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29" x14ac:dyDescent="0.3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29" x14ac:dyDescent="0.3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29" x14ac:dyDescent="0.3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29" x14ac:dyDescent="0.3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29" x14ac:dyDescent="0.3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29" x14ac:dyDescent="0.3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5" x14ac:dyDescent="0.3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43.5" x14ac:dyDescent="0.3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29" x14ac:dyDescent="0.3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29" x14ac:dyDescent="0.3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29" x14ac:dyDescent="0.3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43.5" x14ac:dyDescent="0.3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x14ac:dyDescent="0.3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29" x14ac:dyDescent="0.3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29" x14ac:dyDescent="0.3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29" x14ac:dyDescent="0.3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29" x14ac:dyDescent="0.3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29" x14ac:dyDescent="0.3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29" x14ac:dyDescent="0.3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29" x14ac:dyDescent="0.3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5" x14ac:dyDescent="0.3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3.5" x14ac:dyDescent="0.3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29" x14ac:dyDescent="0.3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29" x14ac:dyDescent="0.3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29" x14ac:dyDescent="0.3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5" x14ac:dyDescent="0.3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29" x14ac:dyDescent="0.3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9" x14ac:dyDescent="0.3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29" x14ac:dyDescent="0.3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43.5" x14ac:dyDescent="0.3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3.5" x14ac:dyDescent="0.3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29" x14ac:dyDescent="0.3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29" x14ac:dyDescent="0.3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29" x14ac:dyDescent="0.3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9" x14ac:dyDescent="0.3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29" x14ac:dyDescent="0.3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29" x14ac:dyDescent="0.3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29" x14ac:dyDescent="0.3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29" x14ac:dyDescent="0.3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29" x14ac:dyDescent="0.3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29" x14ac:dyDescent="0.3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5" x14ac:dyDescent="0.3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29" x14ac:dyDescent="0.3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29" x14ac:dyDescent="0.3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29" x14ac:dyDescent="0.3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29" x14ac:dyDescent="0.3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29" x14ac:dyDescent="0.3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29" x14ac:dyDescent="0.3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29" x14ac:dyDescent="0.3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3.5" x14ac:dyDescent="0.3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29" x14ac:dyDescent="0.3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29" x14ac:dyDescent="0.3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29" x14ac:dyDescent="0.3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3.5" x14ac:dyDescent="0.3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29" x14ac:dyDescent="0.3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29" x14ac:dyDescent="0.3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9" x14ac:dyDescent="0.3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29" x14ac:dyDescent="0.3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29" x14ac:dyDescent="0.3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29" x14ac:dyDescent="0.3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29" x14ac:dyDescent="0.3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29" x14ac:dyDescent="0.3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43.5" x14ac:dyDescent="0.3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3.5" x14ac:dyDescent="0.3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29" x14ac:dyDescent="0.3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29" x14ac:dyDescent="0.3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9" x14ac:dyDescent="0.3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29" x14ac:dyDescent="0.3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29" x14ac:dyDescent="0.3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29" x14ac:dyDescent="0.3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3.5" x14ac:dyDescent="0.3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29" x14ac:dyDescent="0.3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29" x14ac:dyDescent="0.3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29" x14ac:dyDescent="0.3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29" x14ac:dyDescent="0.3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3.5" x14ac:dyDescent="0.3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3.5" x14ac:dyDescent="0.3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29" x14ac:dyDescent="0.3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58" x14ac:dyDescent="0.3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29" x14ac:dyDescent="0.3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5" x14ac:dyDescent="0.3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29" x14ac:dyDescent="0.3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3.5" x14ac:dyDescent="0.3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58" x14ac:dyDescent="0.3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29" x14ac:dyDescent="0.3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29" x14ac:dyDescent="0.3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29" x14ac:dyDescent="0.3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9" x14ac:dyDescent="0.3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29" x14ac:dyDescent="0.3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3.5" x14ac:dyDescent="0.3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3.5" x14ac:dyDescent="0.3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3.5" x14ac:dyDescent="0.3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3.5" x14ac:dyDescent="0.3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43.5" x14ac:dyDescent="0.3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3.5" x14ac:dyDescent="0.3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5" x14ac:dyDescent="0.3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29" x14ac:dyDescent="0.3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29" x14ac:dyDescent="0.3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29" x14ac:dyDescent="0.3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29" x14ac:dyDescent="0.3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29" x14ac:dyDescent="0.3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29" x14ac:dyDescent="0.3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x14ac:dyDescent="0.3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29" x14ac:dyDescent="0.3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29" x14ac:dyDescent="0.3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29" x14ac:dyDescent="0.3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29" x14ac:dyDescent="0.3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29" x14ac:dyDescent="0.3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29" x14ac:dyDescent="0.3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29" x14ac:dyDescent="0.3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29" x14ac:dyDescent="0.3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29" x14ac:dyDescent="0.3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29" x14ac:dyDescent="0.3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29" x14ac:dyDescent="0.3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29" x14ac:dyDescent="0.3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43.5" x14ac:dyDescent="0.3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29" x14ac:dyDescent="0.3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3.5" x14ac:dyDescent="0.3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29" x14ac:dyDescent="0.3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29" x14ac:dyDescent="0.3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29" x14ac:dyDescent="0.3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29" x14ac:dyDescent="0.3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29" x14ac:dyDescent="0.3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29" x14ac:dyDescent="0.3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29" x14ac:dyDescent="0.3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29" x14ac:dyDescent="0.3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29" x14ac:dyDescent="0.3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29" x14ac:dyDescent="0.3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3.5" x14ac:dyDescent="0.3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29" x14ac:dyDescent="0.3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29" x14ac:dyDescent="0.3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3.5" x14ac:dyDescent="0.3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29" x14ac:dyDescent="0.3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29" x14ac:dyDescent="0.3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3.5" x14ac:dyDescent="0.3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29" x14ac:dyDescent="0.3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29" x14ac:dyDescent="0.3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29" x14ac:dyDescent="0.3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9" x14ac:dyDescent="0.3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29" x14ac:dyDescent="0.3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29" x14ac:dyDescent="0.3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29" x14ac:dyDescent="0.3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9" x14ac:dyDescent="0.3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29" x14ac:dyDescent="0.3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3.5" x14ac:dyDescent="0.3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29" x14ac:dyDescent="0.3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29" x14ac:dyDescent="0.3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29" x14ac:dyDescent="0.3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29" x14ac:dyDescent="0.3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3.5" x14ac:dyDescent="0.3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29" x14ac:dyDescent="0.3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29" x14ac:dyDescent="0.3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29" x14ac:dyDescent="0.3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29" x14ac:dyDescent="0.3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3.5" x14ac:dyDescent="0.3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29" x14ac:dyDescent="0.3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43.5" x14ac:dyDescent="0.3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3.5" x14ac:dyDescent="0.3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29" x14ac:dyDescent="0.3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29" x14ac:dyDescent="0.3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29" x14ac:dyDescent="0.3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29" x14ac:dyDescent="0.3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9" x14ac:dyDescent="0.3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29" x14ac:dyDescent="0.3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29" x14ac:dyDescent="0.3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3.5" x14ac:dyDescent="0.3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9" x14ac:dyDescent="0.3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29" x14ac:dyDescent="0.3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29" x14ac:dyDescent="0.3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29" x14ac:dyDescent="0.3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29" x14ac:dyDescent="0.3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29" x14ac:dyDescent="0.3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43.5" x14ac:dyDescent="0.3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29" x14ac:dyDescent="0.3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29" x14ac:dyDescent="0.3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29" x14ac:dyDescent="0.3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29" x14ac:dyDescent="0.3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29" x14ac:dyDescent="0.3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29" x14ac:dyDescent="0.3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29" x14ac:dyDescent="0.3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29" x14ac:dyDescent="0.3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29" x14ac:dyDescent="0.3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29" x14ac:dyDescent="0.3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29" x14ac:dyDescent="0.3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29" x14ac:dyDescent="0.3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29" x14ac:dyDescent="0.3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29" x14ac:dyDescent="0.3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x14ac:dyDescent="0.3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3.5" x14ac:dyDescent="0.3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9" x14ac:dyDescent="0.3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29" x14ac:dyDescent="0.3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29" x14ac:dyDescent="0.3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29" x14ac:dyDescent="0.3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29" x14ac:dyDescent="0.3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58" x14ac:dyDescent="0.3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29" x14ac:dyDescent="0.3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3.5" x14ac:dyDescent="0.3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29" x14ac:dyDescent="0.3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29" x14ac:dyDescent="0.3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29" x14ac:dyDescent="0.3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29" x14ac:dyDescent="0.3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29" x14ac:dyDescent="0.3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29" x14ac:dyDescent="0.3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9" x14ac:dyDescent="0.3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29" x14ac:dyDescent="0.3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29" x14ac:dyDescent="0.3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29" x14ac:dyDescent="0.3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29" x14ac:dyDescent="0.3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29" x14ac:dyDescent="0.3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29" x14ac:dyDescent="0.3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29" x14ac:dyDescent="0.3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29" x14ac:dyDescent="0.3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3.5" x14ac:dyDescent="0.3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29" x14ac:dyDescent="0.3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29" x14ac:dyDescent="0.3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29" x14ac:dyDescent="0.3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3.5" x14ac:dyDescent="0.3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43.5" x14ac:dyDescent="0.3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3.5" x14ac:dyDescent="0.3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3.5" x14ac:dyDescent="0.3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29" x14ac:dyDescent="0.3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29" x14ac:dyDescent="0.3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29" x14ac:dyDescent="0.3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29" x14ac:dyDescent="0.3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29" x14ac:dyDescent="0.3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29" x14ac:dyDescent="0.3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x14ac:dyDescent="0.3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29" x14ac:dyDescent="0.3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x14ac:dyDescent="0.3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29" x14ac:dyDescent="0.3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3.5" x14ac:dyDescent="0.3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5" x14ac:dyDescent="0.3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29" x14ac:dyDescent="0.3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29" x14ac:dyDescent="0.3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9" x14ac:dyDescent="0.3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29" x14ac:dyDescent="0.3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9" x14ac:dyDescent="0.3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29" x14ac:dyDescent="0.3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29" x14ac:dyDescent="0.3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29" x14ac:dyDescent="0.3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3.5" x14ac:dyDescent="0.3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29" x14ac:dyDescent="0.3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29" x14ac:dyDescent="0.3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29" x14ac:dyDescent="0.3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29" x14ac:dyDescent="0.3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29" x14ac:dyDescent="0.3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5" x14ac:dyDescent="0.3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29" x14ac:dyDescent="0.3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9" x14ac:dyDescent="0.3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3.5" x14ac:dyDescent="0.3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29" x14ac:dyDescent="0.3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29" x14ac:dyDescent="0.3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43.5" x14ac:dyDescent="0.3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9" x14ac:dyDescent="0.3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29" x14ac:dyDescent="0.3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3.5" x14ac:dyDescent="0.3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5" x14ac:dyDescent="0.3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29" x14ac:dyDescent="0.3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29" x14ac:dyDescent="0.3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9" x14ac:dyDescent="0.3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9" x14ac:dyDescent="0.3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29" x14ac:dyDescent="0.3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43.5" x14ac:dyDescent="0.3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5" x14ac:dyDescent="0.3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29" x14ac:dyDescent="0.3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3.5" x14ac:dyDescent="0.3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29" x14ac:dyDescent="0.3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29" x14ac:dyDescent="0.3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29" x14ac:dyDescent="0.3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29" x14ac:dyDescent="0.3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29" x14ac:dyDescent="0.3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29" x14ac:dyDescent="0.3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29" x14ac:dyDescent="0.3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9" x14ac:dyDescent="0.3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29" x14ac:dyDescent="0.3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29" x14ac:dyDescent="0.3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29" x14ac:dyDescent="0.3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29" x14ac:dyDescent="0.3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8" x14ac:dyDescent="0.3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5" x14ac:dyDescent="0.3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29" x14ac:dyDescent="0.3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29" x14ac:dyDescent="0.3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5" x14ac:dyDescent="0.3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3.5" x14ac:dyDescent="0.3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3.5" x14ac:dyDescent="0.3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29" x14ac:dyDescent="0.3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29" x14ac:dyDescent="0.3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29" x14ac:dyDescent="0.3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29" x14ac:dyDescent="0.3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29" x14ac:dyDescent="0.3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29" x14ac:dyDescent="0.3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43.5" x14ac:dyDescent="0.3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43.5" x14ac:dyDescent="0.3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29" x14ac:dyDescent="0.3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29" x14ac:dyDescent="0.3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3.5" x14ac:dyDescent="0.3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29" x14ac:dyDescent="0.3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29" x14ac:dyDescent="0.3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5" x14ac:dyDescent="0.3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43.5" x14ac:dyDescent="0.3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29" x14ac:dyDescent="0.3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3.5" x14ac:dyDescent="0.3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29" x14ac:dyDescent="0.3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3.5" x14ac:dyDescent="0.3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5" x14ac:dyDescent="0.3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29" x14ac:dyDescent="0.3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5" x14ac:dyDescent="0.3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29" x14ac:dyDescent="0.3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5" x14ac:dyDescent="0.3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3.5" x14ac:dyDescent="0.3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x14ac:dyDescent="0.3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29" x14ac:dyDescent="0.3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5" x14ac:dyDescent="0.3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29" x14ac:dyDescent="0.3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29" x14ac:dyDescent="0.3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29" x14ac:dyDescent="0.3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9" x14ac:dyDescent="0.3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29" x14ac:dyDescent="0.3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29" x14ac:dyDescent="0.3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3.5" x14ac:dyDescent="0.3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29" x14ac:dyDescent="0.3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29" x14ac:dyDescent="0.3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29" x14ac:dyDescent="0.3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29" x14ac:dyDescent="0.3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3.5" x14ac:dyDescent="0.3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29" x14ac:dyDescent="0.3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29" x14ac:dyDescent="0.3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29" x14ac:dyDescent="0.3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29" x14ac:dyDescent="0.3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43.5" x14ac:dyDescent="0.3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29" x14ac:dyDescent="0.3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29" x14ac:dyDescent="0.3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3.5" x14ac:dyDescent="0.3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29" x14ac:dyDescent="0.3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x14ac:dyDescent="0.3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9" x14ac:dyDescent="0.3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3.5" x14ac:dyDescent="0.3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29" x14ac:dyDescent="0.3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29" x14ac:dyDescent="0.3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29" x14ac:dyDescent="0.3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29" x14ac:dyDescent="0.3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29" x14ac:dyDescent="0.3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29" x14ac:dyDescent="0.3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29" x14ac:dyDescent="0.3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29" x14ac:dyDescent="0.3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29" x14ac:dyDescent="0.3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29" x14ac:dyDescent="0.3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29" x14ac:dyDescent="0.3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3.5" x14ac:dyDescent="0.3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29" x14ac:dyDescent="0.3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29" x14ac:dyDescent="0.3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29" x14ac:dyDescent="0.3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29" x14ac:dyDescent="0.3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29" x14ac:dyDescent="0.3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29" x14ac:dyDescent="0.3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3.5" x14ac:dyDescent="0.3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3.5" x14ac:dyDescent="0.3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29" x14ac:dyDescent="0.3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29" x14ac:dyDescent="0.3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29" x14ac:dyDescent="0.3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29" x14ac:dyDescent="0.3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29" x14ac:dyDescent="0.3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3.5" x14ac:dyDescent="0.3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3.5" x14ac:dyDescent="0.3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29" x14ac:dyDescent="0.3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29" x14ac:dyDescent="0.3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29" x14ac:dyDescent="0.3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3.5" x14ac:dyDescent="0.3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29" x14ac:dyDescent="0.3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29" x14ac:dyDescent="0.3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29" x14ac:dyDescent="0.3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5" x14ac:dyDescent="0.3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29" x14ac:dyDescent="0.3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29" x14ac:dyDescent="0.3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29" x14ac:dyDescent="0.3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9" x14ac:dyDescent="0.3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3.5" x14ac:dyDescent="0.3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29" x14ac:dyDescent="0.3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29" x14ac:dyDescent="0.3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x14ac:dyDescent="0.3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3.5" x14ac:dyDescent="0.3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3.5" x14ac:dyDescent="0.3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29" x14ac:dyDescent="0.3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58" x14ac:dyDescent="0.3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5" x14ac:dyDescent="0.3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29" x14ac:dyDescent="0.3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3.5" x14ac:dyDescent="0.3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29" x14ac:dyDescent="0.3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29" x14ac:dyDescent="0.3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29" x14ac:dyDescent="0.3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29" x14ac:dyDescent="0.3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29" x14ac:dyDescent="0.3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29" x14ac:dyDescent="0.3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9" x14ac:dyDescent="0.3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3.5" x14ac:dyDescent="0.3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29" x14ac:dyDescent="0.3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3.5" x14ac:dyDescent="0.3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9" x14ac:dyDescent="0.3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29" x14ac:dyDescent="0.3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29" x14ac:dyDescent="0.3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29" x14ac:dyDescent="0.3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29" x14ac:dyDescent="0.3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29" x14ac:dyDescent="0.3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29" x14ac:dyDescent="0.3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29" x14ac:dyDescent="0.3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29" x14ac:dyDescent="0.3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29" x14ac:dyDescent="0.3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3.5" x14ac:dyDescent="0.3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29" x14ac:dyDescent="0.3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29" x14ac:dyDescent="0.3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29" x14ac:dyDescent="0.3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29" x14ac:dyDescent="0.3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3.5" x14ac:dyDescent="0.3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29" x14ac:dyDescent="0.3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29" x14ac:dyDescent="0.3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29" x14ac:dyDescent="0.3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29" x14ac:dyDescent="0.3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29" x14ac:dyDescent="0.3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29" x14ac:dyDescent="0.3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9" x14ac:dyDescent="0.3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3.5" x14ac:dyDescent="0.3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29" x14ac:dyDescent="0.3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29" x14ac:dyDescent="0.3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29" x14ac:dyDescent="0.3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29" x14ac:dyDescent="0.3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3.5" x14ac:dyDescent="0.3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29" x14ac:dyDescent="0.3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29" x14ac:dyDescent="0.3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29" x14ac:dyDescent="0.3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43.5" x14ac:dyDescent="0.3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29" x14ac:dyDescent="0.3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29" x14ac:dyDescent="0.3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3.5" x14ac:dyDescent="0.3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29" x14ac:dyDescent="0.3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29" x14ac:dyDescent="0.3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29" x14ac:dyDescent="0.3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9" x14ac:dyDescent="0.3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3.5" x14ac:dyDescent="0.3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29" x14ac:dyDescent="0.3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29" x14ac:dyDescent="0.3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29" x14ac:dyDescent="0.3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29" x14ac:dyDescent="0.3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3.5" x14ac:dyDescent="0.3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29" x14ac:dyDescent="0.3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9" x14ac:dyDescent="0.3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29" x14ac:dyDescent="0.3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29" x14ac:dyDescent="0.3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29" x14ac:dyDescent="0.3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29" x14ac:dyDescent="0.3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29" x14ac:dyDescent="0.3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29" x14ac:dyDescent="0.3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29" x14ac:dyDescent="0.3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29" x14ac:dyDescent="0.3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29" x14ac:dyDescent="0.3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29" x14ac:dyDescent="0.3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3.5" x14ac:dyDescent="0.3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29" x14ac:dyDescent="0.3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29" x14ac:dyDescent="0.3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29" x14ac:dyDescent="0.3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29" x14ac:dyDescent="0.3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29" x14ac:dyDescent="0.3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5" x14ac:dyDescent="0.3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29" x14ac:dyDescent="0.3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29" x14ac:dyDescent="0.3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29" x14ac:dyDescent="0.3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29" x14ac:dyDescent="0.3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43.5" x14ac:dyDescent="0.3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3.5" x14ac:dyDescent="0.3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58" x14ac:dyDescent="0.3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29" x14ac:dyDescent="0.3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43.5" x14ac:dyDescent="0.3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3.5" x14ac:dyDescent="0.3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29" x14ac:dyDescent="0.3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29" x14ac:dyDescent="0.3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x14ac:dyDescent="0.3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29" x14ac:dyDescent="0.3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29" x14ac:dyDescent="0.3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3.5" x14ac:dyDescent="0.3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x14ac:dyDescent="0.3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3.5" x14ac:dyDescent="0.3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x14ac:dyDescent="0.3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29" x14ac:dyDescent="0.3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5" x14ac:dyDescent="0.3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29" x14ac:dyDescent="0.3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29" x14ac:dyDescent="0.3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29" x14ac:dyDescent="0.3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29" x14ac:dyDescent="0.3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29" x14ac:dyDescent="0.3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29" x14ac:dyDescent="0.3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29" x14ac:dyDescent="0.3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9" x14ac:dyDescent="0.3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29" x14ac:dyDescent="0.3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5" x14ac:dyDescent="0.3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29" x14ac:dyDescent="0.3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29" x14ac:dyDescent="0.3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29" x14ac:dyDescent="0.3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29" x14ac:dyDescent="0.3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9" x14ac:dyDescent="0.3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29" x14ac:dyDescent="0.3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29" x14ac:dyDescent="0.3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9" x14ac:dyDescent="0.3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29" x14ac:dyDescent="0.3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29" x14ac:dyDescent="0.3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29" x14ac:dyDescent="0.3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43.5" x14ac:dyDescent="0.3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29" x14ac:dyDescent="0.3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29" x14ac:dyDescent="0.3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29" x14ac:dyDescent="0.3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9" x14ac:dyDescent="0.3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3.5" x14ac:dyDescent="0.3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29" x14ac:dyDescent="0.3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29" x14ac:dyDescent="0.3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29" x14ac:dyDescent="0.3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29" x14ac:dyDescent="0.3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5" x14ac:dyDescent="0.3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29" x14ac:dyDescent="0.3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29" x14ac:dyDescent="0.3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9" x14ac:dyDescent="0.3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29" x14ac:dyDescent="0.3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29" x14ac:dyDescent="0.3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43.5" x14ac:dyDescent="0.3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29" x14ac:dyDescent="0.3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29" x14ac:dyDescent="0.3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29" x14ac:dyDescent="0.3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43.5" x14ac:dyDescent="0.3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29" x14ac:dyDescent="0.3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9" x14ac:dyDescent="0.3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29" x14ac:dyDescent="0.3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29" x14ac:dyDescent="0.3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29" x14ac:dyDescent="0.3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3.5" x14ac:dyDescent="0.3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43.5" x14ac:dyDescent="0.3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9" x14ac:dyDescent="0.3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29" x14ac:dyDescent="0.3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29" x14ac:dyDescent="0.3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29" x14ac:dyDescent="0.3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43.5" x14ac:dyDescent="0.3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29" x14ac:dyDescent="0.3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29" x14ac:dyDescent="0.3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29" x14ac:dyDescent="0.3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43.5" x14ac:dyDescent="0.3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29" x14ac:dyDescent="0.3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29" x14ac:dyDescent="0.3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29" x14ac:dyDescent="0.3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29" x14ac:dyDescent="0.3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3.5" x14ac:dyDescent="0.3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29" x14ac:dyDescent="0.3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43.5" x14ac:dyDescent="0.3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29" x14ac:dyDescent="0.3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29" x14ac:dyDescent="0.3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9" x14ac:dyDescent="0.3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29" x14ac:dyDescent="0.3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29" x14ac:dyDescent="0.3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29" x14ac:dyDescent="0.3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29" x14ac:dyDescent="0.3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29" x14ac:dyDescent="0.3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3.5" x14ac:dyDescent="0.3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3.5" x14ac:dyDescent="0.3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29" x14ac:dyDescent="0.3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29" x14ac:dyDescent="0.3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29" x14ac:dyDescent="0.3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29" x14ac:dyDescent="0.3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29" x14ac:dyDescent="0.3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29" x14ac:dyDescent="0.3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29" x14ac:dyDescent="0.3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29" x14ac:dyDescent="0.3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29" x14ac:dyDescent="0.3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29" x14ac:dyDescent="0.3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9" x14ac:dyDescent="0.3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29" x14ac:dyDescent="0.3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29" x14ac:dyDescent="0.3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29" x14ac:dyDescent="0.3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29" x14ac:dyDescent="0.3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29" x14ac:dyDescent="0.3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29" x14ac:dyDescent="0.3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3.5" x14ac:dyDescent="0.3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3.5" x14ac:dyDescent="0.3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29" x14ac:dyDescent="0.3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29" x14ac:dyDescent="0.3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9" x14ac:dyDescent="0.3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29" x14ac:dyDescent="0.3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x14ac:dyDescent="0.3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5" x14ac:dyDescent="0.3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29" x14ac:dyDescent="0.3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29" x14ac:dyDescent="0.3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29" x14ac:dyDescent="0.3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3.5" x14ac:dyDescent="0.3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29" x14ac:dyDescent="0.3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29" x14ac:dyDescent="0.3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29" x14ac:dyDescent="0.3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29" x14ac:dyDescent="0.3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29" x14ac:dyDescent="0.3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29" x14ac:dyDescent="0.3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29" x14ac:dyDescent="0.3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5" x14ac:dyDescent="0.3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29" x14ac:dyDescent="0.3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29" x14ac:dyDescent="0.3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3.5" x14ac:dyDescent="0.3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29" x14ac:dyDescent="0.3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29" x14ac:dyDescent="0.3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29" x14ac:dyDescent="0.3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29" x14ac:dyDescent="0.3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29" x14ac:dyDescent="0.3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29" x14ac:dyDescent="0.3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29" x14ac:dyDescent="0.3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29" x14ac:dyDescent="0.3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29" x14ac:dyDescent="0.3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5" x14ac:dyDescent="0.3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29" x14ac:dyDescent="0.3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29" x14ac:dyDescent="0.3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5" x14ac:dyDescent="0.3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9" x14ac:dyDescent="0.3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29" x14ac:dyDescent="0.3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29" x14ac:dyDescent="0.3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29" x14ac:dyDescent="0.3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x14ac:dyDescent="0.3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29" x14ac:dyDescent="0.3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29" x14ac:dyDescent="0.3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29" x14ac:dyDescent="0.3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29" x14ac:dyDescent="0.3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29" x14ac:dyDescent="0.3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29" x14ac:dyDescent="0.3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29" x14ac:dyDescent="0.3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29" x14ac:dyDescent="0.3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29" x14ac:dyDescent="0.3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3.5" x14ac:dyDescent="0.3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29" x14ac:dyDescent="0.3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29" x14ac:dyDescent="0.3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29" x14ac:dyDescent="0.3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29" x14ac:dyDescent="0.3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29" x14ac:dyDescent="0.3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3.5" x14ac:dyDescent="0.3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29" x14ac:dyDescent="0.3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29" x14ac:dyDescent="0.3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29" x14ac:dyDescent="0.3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29" x14ac:dyDescent="0.3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3.5" x14ac:dyDescent="0.3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29" x14ac:dyDescent="0.3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29" x14ac:dyDescent="0.3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29" x14ac:dyDescent="0.3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3.5" x14ac:dyDescent="0.3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29" x14ac:dyDescent="0.3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3.5" x14ac:dyDescent="0.3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29" x14ac:dyDescent="0.3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29" x14ac:dyDescent="0.3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29" x14ac:dyDescent="0.3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29" x14ac:dyDescent="0.3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29" x14ac:dyDescent="0.3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29" x14ac:dyDescent="0.3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29" x14ac:dyDescent="0.3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3.5" x14ac:dyDescent="0.3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29" x14ac:dyDescent="0.3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9" x14ac:dyDescent="0.3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29" x14ac:dyDescent="0.3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29" x14ac:dyDescent="0.3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29" x14ac:dyDescent="0.3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29" x14ac:dyDescent="0.3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29" x14ac:dyDescent="0.3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29" x14ac:dyDescent="0.3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29" x14ac:dyDescent="0.3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5" x14ac:dyDescent="0.3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29" x14ac:dyDescent="0.3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29" x14ac:dyDescent="0.3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9" x14ac:dyDescent="0.3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29" x14ac:dyDescent="0.3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9" x14ac:dyDescent="0.3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3.5" x14ac:dyDescent="0.3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29" x14ac:dyDescent="0.3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5" x14ac:dyDescent="0.3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29" x14ac:dyDescent="0.3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29" x14ac:dyDescent="0.3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29" x14ac:dyDescent="0.3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29" x14ac:dyDescent="0.3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29" x14ac:dyDescent="0.3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29" x14ac:dyDescent="0.3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29" x14ac:dyDescent="0.3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3.5" x14ac:dyDescent="0.3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29" x14ac:dyDescent="0.3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29" x14ac:dyDescent="0.3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29" x14ac:dyDescent="0.3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29" x14ac:dyDescent="0.3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3.5" x14ac:dyDescent="0.3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29" x14ac:dyDescent="0.3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29" x14ac:dyDescent="0.3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29" x14ac:dyDescent="0.3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3.5" x14ac:dyDescent="0.3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29" x14ac:dyDescent="0.3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29" x14ac:dyDescent="0.3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29" x14ac:dyDescent="0.3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43.5" x14ac:dyDescent="0.3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5" x14ac:dyDescent="0.3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29" x14ac:dyDescent="0.3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9" x14ac:dyDescent="0.3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29" x14ac:dyDescent="0.3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9" x14ac:dyDescent="0.3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43.5" x14ac:dyDescent="0.3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29" x14ac:dyDescent="0.3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43.5" x14ac:dyDescent="0.3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29" x14ac:dyDescent="0.3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29" x14ac:dyDescent="0.3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3.5" x14ac:dyDescent="0.3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29" x14ac:dyDescent="0.3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29" x14ac:dyDescent="0.3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29" x14ac:dyDescent="0.3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29" x14ac:dyDescent="0.3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29" x14ac:dyDescent="0.3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29" x14ac:dyDescent="0.3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29" x14ac:dyDescent="0.3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29" x14ac:dyDescent="0.3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29" x14ac:dyDescent="0.3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5" x14ac:dyDescent="0.3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29" x14ac:dyDescent="0.3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5" x14ac:dyDescent="0.3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3.5" x14ac:dyDescent="0.3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29" x14ac:dyDescent="0.3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29" x14ac:dyDescent="0.3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29" x14ac:dyDescent="0.3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29" x14ac:dyDescent="0.3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29" x14ac:dyDescent="0.3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29" x14ac:dyDescent="0.3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29" x14ac:dyDescent="0.3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29" x14ac:dyDescent="0.3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29" x14ac:dyDescent="0.3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5" x14ac:dyDescent="0.3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29" x14ac:dyDescent="0.3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29" x14ac:dyDescent="0.3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43.5" x14ac:dyDescent="0.3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29" x14ac:dyDescent="0.3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29" x14ac:dyDescent="0.3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29" x14ac:dyDescent="0.3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29" x14ac:dyDescent="0.3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29" x14ac:dyDescent="0.3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29" x14ac:dyDescent="0.3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43.5" x14ac:dyDescent="0.3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29" x14ac:dyDescent="0.3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29" x14ac:dyDescent="0.3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29" x14ac:dyDescent="0.3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3.5" x14ac:dyDescent="0.3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29" x14ac:dyDescent="0.3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5" x14ac:dyDescent="0.3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29" x14ac:dyDescent="0.3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9" x14ac:dyDescent="0.3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43.5" x14ac:dyDescent="0.3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29" x14ac:dyDescent="0.3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29" x14ac:dyDescent="0.3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3.5" x14ac:dyDescent="0.3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3.5" x14ac:dyDescent="0.3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5" x14ac:dyDescent="0.3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29" x14ac:dyDescent="0.3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29" x14ac:dyDescent="0.3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29" x14ac:dyDescent="0.3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29" x14ac:dyDescent="0.3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29" x14ac:dyDescent="0.3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29" x14ac:dyDescent="0.3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43.5" x14ac:dyDescent="0.3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29" x14ac:dyDescent="0.3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29" x14ac:dyDescent="0.3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3.5" x14ac:dyDescent="0.3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29" x14ac:dyDescent="0.3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3.5" x14ac:dyDescent="0.3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29" x14ac:dyDescent="0.3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29" x14ac:dyDescent="0.3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29" x14ac:dyDescent="0.3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29" x14ac:dyDescent="0.3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9" x14ac:dyDescent="0.3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5" x14ac:dyDescent="0.3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3.5" x14ac:dyDescent="0.3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29" x14ac:dyDescent="0.3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29" x14ac:dyDescent="0.3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29" x14ac:dyDescent="0.3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29" x14ac:dyDescent="0.3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29" x14ac:dyDescent="0.3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29" x14ac:dyDescent="0.3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29" x14ac:dyDescent="0.3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29" x14ac:dyDescent="0.3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5" x14ac:dyDescent="0.3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29" x14ac:dyDescent="0.3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29" x14ac:dyDescent="0.3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5" x14ac:dyDescent="0.3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x14ac:dyDescent="0.3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29" x14ac:dyDescent="0.3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3.5" x14ac:dyDescent="0.3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29" x14ac:dyDescent="0.3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29" x14ac:dyDescent="0.3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29" x14ac:dyDescent="0.3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3.5" x14ac:dyDescent="0.3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29" x14ac:dyDescent="0.3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43.5" x14ac:dyDescent="0.3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29" x14ac:dyDescent="0.3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29" x14ac:dyDescent="0.3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3.5" x14ac:dyDescent="0.3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29" x14ac:dyDescent="0.3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29" x14ac:dyDescent="0.3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29" x14ac:dyDescent="0.3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29" x14ac:dyDescent="0.3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3.5" x14ac:dyDescent="0.3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29" x14ac:dyDescent="0.3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3.5" x14ac:dyDescent="0.3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29" x14ac:dyDescent="0.3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29" x14ac:dyDescent="0.3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29" x14ac:dyDescent="0.3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29" x14ac:dyDescent="0.3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29" x14ac:dyDescent="0.3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3.5" x14ac:dyDescent="0.3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29" x14ac:dyDescent="0.3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29" x14ac:dyDescent="0.3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29" x14ac:dyDescent="0.3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29" x14ac:dyDescent="0.3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29" x14ac:dyDescent="0.3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29" x14ac:dyDescent="0.3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29" x14ac:dyDescent="0.3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29" x14ac:dyDescent="0.3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9" x14ac:dyDescent="0.3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29" x14ac:dyDescent="0.3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29" x14ac:dyDescent="0.3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9" x14ac:dyDescent="0.3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29" x14ac:dyDescent="0.3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9" x14ac:dyDescent="0.3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29" x14ac:dyDescent="0.3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5" x14ac:dyDescent="0.3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29" x14ac:dyDescent="0.3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9" x14ac:dyDescent="0.3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29" x14ac:dyDescent="0.3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43.5" x14ac:dyDescent="0.3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3.5" x14ac:dyDescent="0.3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29" x14ac:dyDescent="0.3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29" x14ac:dyDescent="0.3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29" x14ac:dyDescent="0.3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29" x14ac:dyDescent="0.3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29" x14ac:dyDescent="0.3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29" x14ac:dyDescent="0.3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29" x14ac:dyDescent="0.3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29" x14ac:dyDescent="0.3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29" x14ac:dyDescent="0.3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29" x14ac:dyDescent="0.3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5" x14ac:dyDescent="0.3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5" x14ac:dyDescent="0.3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58" x14ac:dyDescent="0.3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9" x14ac:dyDescent="0.3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5" x14ac:dyDescent="0.3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29" x14ac:dyDescent="0.3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3.5" x14ac:dyDescent="0.3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29" x14ac:dyDescent="0.3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29" x14ac:dyDescent="0.3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29" x14ac:dyDescent="0.3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29" x14ac:dyDescent="0.3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29" x14ac:dyDescent="0.3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x14ac:dyDescent="0.3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29" x14ac:dyDescent="0.3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43.5" x14ac:dyDescent="0.3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29" x14ac:dyDescent="0.3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29" x14ac:dyDescent="0.3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29" x14ac:dyDescent="0.3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x14ac:dyDescent="0.3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3.5" x14ac:dyDescent="0.3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9" x14ac:dyDescent="0.3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3.5" x14ac:dyDescent="0.3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29" x14ac:dyDescent="0.3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29" x14ac:dyDescent="0.3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29" x14ac:dyDescent="0.3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29" x14ac:dyDescent="0.3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29" x14ac:dyDescent="0.3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29" x14ac:dyDescent="0.3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43.5" x14ac:dyDescent="0.3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9" x14ac:dyDescent="0.3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29" x14ac:dyDescent="0.3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29" x14ac:dyDescent="0.3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29" x14ac:dyDescent="0.3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29" x14ac:dyDescent="0.3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3.5" x14ac:dyDescent="0.3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29" x14ac:dyDescent="0.3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29" x14ac:dyDescent="0.3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29" x14ac:dyDescent="0.3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29" x14ac:dyDescent="0.3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29" x14ac:dyDescent="0.3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5" x14ac:dyDescent="0.3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3.5" x14ac:dyDescent="0.3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3.5" x14ac:dyDescent="0.3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29" x14ac:dyDescent="0.3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29" x14ac:dyDescent="0.3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x14ac:dyDescent="0.3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29" x14ac:dyDescent="0.3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3.5" x14ac:dyDescent="0.3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29" x14ac:dyDescent="0.3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29" x14ac:dyDescent="0.3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29" x14ac:dyDescent="0.3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29" x14ac:dyDescent="0.3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3.5" x14ac:dyDescent="0.3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29" x14ac:dyDescent="0.3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5" x14ac:dyDescent="0.3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5" x14ac:dyDescent="0.3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3.5" x14ac:dyDescent="0.3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29" x14ac:dyDescent="0.3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43.5" x14ac:dyDescent="0.3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29" x14ac:dyDescent="0.3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29" x14ac:dyDescent="0.3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29" x14ac:dyDescent="0.3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29" x14ac:dyDescent="0.3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29" x14ac:dyDescent="0.3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29" x14ac:dyDescent="0.3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3.5" x14ac:dyDescent="0.3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29" x14ac:dyDescent="0.3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29" x14ac:dyDescent="0.3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3.5" x14ac:dyDescent="0.3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5" x14ac:dyDescent="0.3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29" x14ac:dyDescent="0.3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29" x14ac:dyDescent="0.3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29" x14ac:dyDescent="0.3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29" x14ac:dyDescent="0.3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3.5" x14ac:dyDescent="0.3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29" x14ac:dyDescent="0.3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29" x14ac:dyDescent="0.3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29" x14ac:dyDescent="0.3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29" x14ac:dyDescent="0.3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29" x14ac:dyDescent="0.3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29" x14ac:dyDescent="0.3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29" x14ac:dyDescent="0.3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29" x14ac:dyDescent="0.3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29" x14ac:dyDescent="0.3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29" x14ac:dyDescent="0.3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29" x14ac:dyDescent="0.3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29" x14ac:dyDescent="0.3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9" x14ac:dyDescent="0.3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29" x14ac:dyDescent="0.3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3.5" x14ac:dyDescent="0.3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29" x14ac:dyDescent="0.3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29" x14ac:dyDescent="0.3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9" x14ac:dyDescent="0.3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29" x14ac:dyDescent="0.3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3.5" x14ac:dyDescent="0.3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29" x14ac:dyDescent="0.3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29" x14ac:dyDescent="0.3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29" x14ac:dyDescent="0.3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29" x14ac:dyDescent="0.3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29" x14ac:dyDescent="0.3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29" x14ac:dyDescent="0.3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29" x14ac:dyDescent="0.3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3.5" x14ac:dyDescent="0.3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29" x14ac:dyDescent="0.3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3.5" x14ac:dyDescent="0.3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29" x14ac:dyDescent="0.3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29" x14ac:dyDescent="0.3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29" x14ac:dyDescent="0.3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29" x14ac:dyDescent="0.3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29" x14ac:dyDescent="0.3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29" x14ac:dyDescent="0.3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29" x14ac:dyDescent="0.3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29" x14ac:dyDescent="0.3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29" x14ac:dyDescent="0.3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5" x14ac:dyDescent="0.3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3.5" x14ac:dyDescent="0.3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29" x14ac:dyDescent="0.3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29" x14ac:dyDescent="0.3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29" x14ac:dyDescent="0.3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29" x14ac:dyDescent="0.3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29" x14ac:dyDescent="0.3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29" x14ac:dyDescent="0.3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29" x14ac:dyDescent="0.3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29" x14ac:dyDescent="0.3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9" x14ac:dyDescent="0.3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29" x14ac:dyDescent="0.3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29" x14ac:dyDescent="0.3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29" x14ac:dyDescent="0.3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29" x14ac:dyDescent="0.3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29" x14ac:dyDescent="0.3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29" x14ac:dyDescent="0.3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29" x14ac:dyDescent="0.3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3.5" x14ac:dyDescent="0.3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29" x14ac:dyDescent="0.3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43.5" x14ac:dyDescent="0.3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29" x14ac:dyDescent="0.3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29" x14ac:dyDescent="0.3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29" x14ac:dyDescent="0.3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29" x14ac:dyDescent="0.3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9" x14ac:dyDescent="0.3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29" x14ac:dyDescent="0.3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29" x14ac:dyDescent="0.3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29" x14ac:dyDescent="0.3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5" x14ac:dyDescent="0.3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29" x14ac:dyDescent="0.3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29" x14ac:dyDescent="0.3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29" x14ac:dyDescent="0.3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29" x14ac:dyDescent="0.3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29" x14ac:dyDescent="0.3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29" x14ac:dyDescent="0.3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29" x14ac:dyDescent="0.3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29" x14ac:dyDescent="0.3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29" x14ac:dyDescent="0.3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29" x14ac:dyDescent="0.3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29" x14ac:dyDescent="0.3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29" x14ac:dyDescent="0.3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29" x14ac:dyDescent="0.3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29" x14ac:dyDescent="0.3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29" x14ac:dyDescent="0.3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29" x14ac:dyDescent="0.3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29" x14ac:dyDescent="0.3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9" x14ac:dyDescent="0.3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29" x14ac:dyDescent="0.3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5" x14ac:dyDescent="0.3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29" x14ac:dyDescent="0.3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3.5" x14ac:dyDescent="0.3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29" x14ac:dyDescent="0.3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29" x14ac:dyDescent="0.3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29" x14ac:dyDescent="0.3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5" x14ac:dyDescent="0.3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29" x14ac:dyDescent="0.3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29" x14ac:dyDescent="0.3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9" x14ac:dyDescent="0.3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29" x14ac:dyDescent="0.3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29" x14ac:dyDescent="0.3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43.5" x14ac:dyDescent="0.3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29" x14ac:dyDescent="0.3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3.5" x14ac:dyDescent="0.3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29" x14ac:dyDescent="0.3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29" x14ac:dyDescent="0.3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3.5" x14ac:dyDescent="0.3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29" x14ac:dyDescent="0.3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43.5" x14ac:dyDescent="0.3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5" x14ac:dyDescent="0.3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29" x14ac:dyDescent="0.3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29" x14ac:dyDescent="0.3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29" x14ac:dyDescent="0.3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29" x14ac:dyDescent="0.3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29" x14ac:dyDescent="0.3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29" x14ac:dyDescent="0.3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29" x14ac:dyDescent="0.3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29" x14ac:dyDescent="0.3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29" x14ac:dyDescent="0.3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29" x14ac:dyDescent="0.3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9" x14ac:dyDescent="0.3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29" x14ac:dyDescent="0.3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3.5" x14ac:dyDescent="0.3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3.5" x14ac:dyDescent="0.3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29" x14ac:dyDescent="0.3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29" x14ac:dyDescent="0.3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29" x14ac:dyDescent="0.3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29" x14ac:dyDescent="0.3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5" x14ac:dyDescent="0.3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x14ac:dyDescent="0.3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29" x14ac:dyDescent="0.3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29" x14ac:dyDescent="0.3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29" x14ac:dyDescent="0.3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29" x14ac:dyDescent="0.3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29" x14ac:dyDescent="0.3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29" x14ac:dyDescent="0.3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9" x14ac:dyDescent="0.3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29" x14ac:dyDescent="0.3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29" x14ac:dyDescent="0.3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3.5" x14ac:dyDescent="0.3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43.5" x14ac:dyDescent="0.3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5" x14ac:dyDescent="0.3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29" x14ac:dyDescent="0.3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3.5" x14ac:dyDescent="0.3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29" x14ac:dyDescent="0.3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29" x14ac:dyDescent="0.3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29" x14ac:dyDescent="0.3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29" x14ac:dyDescent="0.3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29" x14ac:dyDescent="0.3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29" x14ac:dyDescent="0.3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29" x14ac:dyDescent="0.3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29" x14ac:dyDescent="0.3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29" x14ac:dyDescent="0.3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29" x14ac:dyDescent="0.3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3.5" x14ac:dyDescent="0.3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3.5" x14ac:dyDescent="0.3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29" x14ac:dyDescent="0.3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29" x14ac:dyDescent="0.3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29" x14ac:dyDescent="0.3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29" x14ac:dyDescent="0.3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29" x14ac:dyDescent="0.3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9" x14ac:dyDescent="0.3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29" x14ac:dyDescent="0.3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29" x14ac:dyDescent="0.3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9" x14ac:dyDescent="0.3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29" x14ac:dyDescent="0.3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29" x14ac:dyDescent="0.3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29" x14ac:dyDescent="0.3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3.5" x14ac:dyDescent="0.3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29" x14ac:dyDescent="0.3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3.5" x14ac:dyDescent="0.3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29" x14ac:dyDescent="0.3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29" x14ac:dyDescent="0.3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29" x14ac:dyDescent="0.3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9" x14ac:dyDescent="0.3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3.5" x14ac:dyDescent="0.3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29" x14ac:dyDescent="0.3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29" x14ac:dyDescent="0.3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3.5" x14ac:dyDescent="0.3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29" x14ac:dyDescent="0.3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29" x14ac:dyDescent="0.3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29" x14ac:dyDescent="0.3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29" x14ac:dyDescent="0.3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29" x14ac:dyDescent="0.3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43.5" x14ac:dyDescent="0.3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9" x14ac:dyDescent="0.3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29" x14ac:dyDescent="0.3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29" x14ac:dyDescent="0.3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29" x14ac:dyDescent="0.3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29" x14ac:dyDescent="0.3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29" x14ac:dyDescent="0.3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29" x14ac:dyDescent="0.3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29" x14ac:dyDescent="0.3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29" x14ac:dyDescent="0.3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29" x14ac:dyDescent="0.3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3.5" x14ac:dyDescent="0.3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29" x14ac:dyDescent="0.3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29" x14ac:dyDescent="0.3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29" x14ac:dyDescent="0.3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29" x14ac:dyDescent="0.3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29" x14ac:dyDescent="0.3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29" x14ac:dyDescent="0.3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3.5" x14ac:dyDescent="0.3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29" x14ac:dyDescent="0.3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9" x14ac:dyDescent="0.3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29" x14ac:dyDescent="0.3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29" x14ac:dyDescent="0.3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29" x14ac:dyDescent="0.3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29" x14ac:dyDescent="0.3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43.5" x14ac:dyDescent="0.3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3.5" x14ac:dyDescent="0.3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29" x14ac:dyDescent="0.3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29" x14ac:dyDescent="0.3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3.5" x14ac:dyDescent="0.3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3.5" x14ac:dyDescent="0.3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29" x14ac:dyDescent="0.3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29" x14ac:dyDescent="0.3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29" x14ac:dyDescent="0.3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29" x14ac:dyDescent="0.3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29" x14ac:dyDescent="0.3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3.5" x14ac:dyDescent="0.3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29" x14ac:dyDescent="0.3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3.5" x14ac:dyDescent="0.3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3.5" x14ac:dyDescent="0.3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9" x14ac:dyDescent="0.3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29" x14ac:dyDescent="0.3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29" x14ac:dyDescent="0.3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29" x14ac:dyDescent="0.3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5" x14ac:dyDescent="0.3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29" x14ac:dyDescent="0.3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29" x14ac:dyDescent="0.3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29" x14ac:dyDescent="0.3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29" x14ac:dyDescent="0.3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29" x14ac:dyDescent="0.3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29" x14ac:dyDescent="0.3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29" x14ac:dyDescent="0.3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5" x14ac:dyDescent="0.3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29" x14ac:dyDescent="0.3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29" x14ac:dyDescent="0.3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29" x14ac:dyDescent="0.3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3.5" x14ac:dyDescent="0.3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29" x14ac:dyDescent="0.3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29" x14ac:dyDescent="0.3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29" x14ac:dyDescent="0.3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x14ac:dyDescent="0.3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29" x14ac:dyDescent="0.3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29" x14ac:dyDescent="0.3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29" x14ac:dyDescent="0.3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3.5" x14ac:dyDescent="0.3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29" x14ac:dyDescent="0.3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29" x14ac:dyDescent="0.3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29" x14ac:dyDescent="0.3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29" x14ac:dyDescent="0.3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29" x14ac:dyDescent="0.3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29" x14ac:dyDescent="0.3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29" x14ac:dyDescent="0.3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29" x14ac:dyDescent="0.3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9" x14ac:dyDescent="0.3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29" x14ac:dyDescent="0.3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29" x14ac:dyDescent="0.3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29" x14ac:dyDescent="0.3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29" x14ac:dyDescent="0.3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29" x14ac:dyDescent="0.3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29" x14ac:dyDescent="0.3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29" x14ac:dyDescent="0.3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9" x14ac:dyDescent="0.3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3.5" x14ac:dyDescent="0.3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29" x14ac:dyDescent="0.3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29" x14ac:dyDescent="0.3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29" x14ac:dyDescent="0.3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29" x14ac:dyDescent="0.3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29" x14ac:dyDescent="0.3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43.5" x14ac:dyDescent="0.3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29" x14ac:dyDescent="0.3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29" x14ac:dyDescent="0.3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3.5" x14ac:dyDescent="0.3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9" x14ac:dyDescent="0.3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9" x14ac:dyDescent="0.3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29" x14ac:dyDescent="0.3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29" x14ac:dyDescent="0.3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29" x14ac:dyDescent="0.3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29" x14ac:dyDescent="0.3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29" x14ac:dyDescent="0.3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3.5" x14ac:dyDescent="0.3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29" x14ac:dyDescent="0.3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29" x14ac:dyDescent="0.3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43.5" x14ac:dyDescent="0.3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5" x14ac:dyDescent="0.3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29" x14ac:dyDescent="0.3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29" x14ac:dyDescent="0.3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3.5" x14ac:dyDescent="0.3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29" x14ac:dyDescent="0.3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29" x14ac:dyDescent="0.3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29" x14ac:dyDescent="0.3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29" x14ac:dyDescent="0.3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43.5" x14ac:dyDescent="0.3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29" x14ac:dyDescent="0.3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58" x14ac:dyDescent="0.3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3.5" x14ac:dyDescent="0.3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29" x14ac:dyDescent="0.3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29" x14ac:dyDescent="0.3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29" x14ac:dyDescent="0.3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3.5" x14ac:dyDescent="0.3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29" x14ac:dyDescent="0.3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29" x14ac:dyDescent="0.3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29" x14ac:dyDescent="0.3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43.5" x14ac:dyDescent="0.3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3.5" x14ac:dyDescent="0.3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29" x14ac:dyDescent="0.3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29" x14ac:dyDescent="0.3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29" x14ac:dyDescent="0.3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3.5" x14ac:dyDescent="0.3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29" x14ac:dyDescent="0.3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29" x14ac:dyDescent="0.3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29" x14ac:dyDescent="0.3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29" x14ac:dyDescent="0.3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29" x14ac:dyDescent="0.3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29" x14ac:dyDescent="0.3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x14ac:dyDescent="0.3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29" x14ac:dyDescent="0.3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5" x14ac:dyDescent="0.3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29" x14ac:dyDescent="0.3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3.5" x14ac:dyDescent="0.3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9" x14ac:dyDescent="0.3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29" x14ac:dyDescent="0.3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29" x14ac:dyDescent="0.3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29" x14ac:dyDescent="0.3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29" x14ac:dyDescent="0.3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x14ac:dyDescent="0.3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29" x14ac:dyDescent="0.3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29" x14ac:dyDescent="0.3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29" x14ac:dyDescent="0.3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29" x14ac:dyDescent="0.3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29" x14ac:dyDescent="0.3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8" x14ac:dyDescent="0.3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29" x14ac:dyDescent="0.3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29" x14ac:dyDescent="0.3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29" x14ac:dyDescent="0.3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29" x14ac:dyDescent="0.3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5" x14ac:dyDescent="0.3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9" x14ac:dyDescent="0.3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29" x14ac:dyDescent="0.3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29" x14ac:dyDescent="0.3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43.5" x14ac:dyDescent="0.3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9" x14ac:dyDescent="0.3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29" x14ac:dyDescent="0.3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5" x14ac:dyDescent="0.3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29" x14ac:dyDescent="0.3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43.5" x14ac:dyDescent="0.3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29" x14ac:dyDescent="0.3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9" x14ac:dyDescent="0.3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29" x14ac:dyDescent="0.3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29" x14ac:dyDescent="0.3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29" x14ac:dyDescent="0.3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29" x14ac:dyDescent="0.3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29" x14ac:dyDescent="0.3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43.5" x14ac:dyDescent="0.3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29" x14ac:dyDescent="0.3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29" x14ac:dyDescent="0.3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9" x14ac:dyDescent="0.3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29" x14ac:dyDescent="0.3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29" x14ac:dyDescent="0.3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x14ac:dyDescent="0.3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3.5" x14ac:dyDescent="0.3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43.5" x14ac:dyDescent="0.3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29" x14ac:dyDescent="0.3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29" x14ac:dyDescent="0.3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29" x14ac:dyDescent="0.3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29" x14ac:dyDescent="0.3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29" x14ac:dyDescent="0.3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29" x14ac:dyDescent="0.3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29" x14ac:dyDescent="0.3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29" x14ac:dyDescent="0.3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29" x14ac:dyDescent="0.3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29" x14ac:dyDescent="0.3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29" x14ac:dyDescent="0.3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3.5" x14ac:dyDescent="0.3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43.5" x14ac:dyDescent="0.3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3.5" x14ac:dyDescent="0.3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29" x14ac:dyDescent="0.3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29" x14ac:dyDescent="0.3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29" x14ac:dyDescent="0.3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29" x14ac:dyDescent="0.3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5" x14ac:dyDescent="0.3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29" x14ac:dyDescent="0.3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43.5" x14ac:dyDescent="0.3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3.5" x14ac:dyDescent="0.3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29" x14ac:dyDescent="0.3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29" x14ac:dyDescent="0.3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29" x14ac:dyDescent="0.3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5" x14ac:dyDescent="0.3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5" x14ac:dyDescent="0.3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29" x14ac:dyDescent="0.3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29" x14ac:dyDescent="0.3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29" x14ac:dyDescent="0.3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29" x14ac:dyDescent="0.3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43.5" x14ac:dyDescent="0.3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29" x14ac:dyDescent="0.3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29" x14ac:dyDescent="0.3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29" x14ac:dyDescent="0.3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29" x14ac:dyDescent="0.3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29" x14ac:dyDescent="0.3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29" x14ac:dyDescent="0.3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29" x14ac:dyDescent="0.3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29" x14ac:dyDescent="0.3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29" x14ac:dyDescent="0.3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29" x14ac:dyDescent="0.3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29" x14ac:dyDescent="0.3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9" x14ac:dyDescent="0.3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29" x14ac:dyDescent="0.3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29" x14ac:dyDescent="0.3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3.5" x14ac:dyDescent="0.3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29" x14ac:dyDescent="0.3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29" x14ac:dyDescent="0.3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29" x14ac:dyDescent="0.3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3.5" x14ac:dyDescent="0.3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3.5" x14ac:dyDescent="0.3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29" x14ac:dyDescent="0.3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29" x14ac:dyDescent="0.3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29" x14ac:dyDescent="0.3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29" x14ac:dyDescent="0.3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29" x14ac:dyDescent="0.3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29" x14ac:dyDescent="0.3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43.5" x14ac:dyDescent="0.3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29" x14ac:dyDescent="0.3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3.5" x14ac:dyDescent="0.3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5" x14ac:dyDescent="0.3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29" x14ac:dyDescent="0.3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29" x14ac:dyDescent="0.3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29" x14ac:dyDescent="0.3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3.5" x14ac:dyDescent="0.3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29" x14ac:dyDescent="0.3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3.5" x14ac:dyDescent="0.3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29" x14ac:dyDescent="0.3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29" x14ac:dyDescent="0.3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29" x14ac:dyDescent="0.3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29" x14ac:dyDescent="0.3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29" x14ac:dyDescent="0.3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29" x14ac:dyDescent="0.3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3.5" x14ac:dyDescent="0.3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43.5" x14ac:dyDescent="0.3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9" x14ac:dyDescent="0.3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29" x14ac:dyDescent="0.3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29" x14ac:dyDescent="0.3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29" x14ac:dyDescent="0.3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29" x14ac:dyDescent="0.3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29" x14ac:dyDescent="0.3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29" x14ac:dyDescent="0.3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29" x14ac:dyDescent="0.3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3.5" x14ac:dyDescent="0.3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3.5" x14ac:dyDescent="0.3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3.5" x14ac:dyDescent="0.3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3.5" x14ac:dyDescent="0.3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29" x14ac:dyDescent="0.3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9" x14ac:dyDescent="0.3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29" x14ac:dyDescent="0.3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29" x14ac:dyDescent="0.3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29" x14ac:dyDescent="0.3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29" x14ac:dyDescent="0.3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29" x14ac:dyDescent="0.3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29" x14ac:dyDescent="0.3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29" x14ac:dyDescent="0.3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29" x14ac:dyDescent="0.3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29" x14ac:dyDescent="0.3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29" x14ac:dyDescent="0.3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29" x14ac:dyDescent="0.3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29" x14ac:dyDescent="0.3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29" x14ac:dyDescent="0.3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29" x14ac:dyDescent="0.3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29" x14ac:dyDescent="0.3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29" x14ac:dyDescent="0.3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3.5" x14ac:dyDescent="0.3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29" x14ac:dyDescent="0.3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29" x14ac:dyDescent="0.3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29" x14ac:dyDescent="0.3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29" x14ac:dyDescent="0.3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3.5" x14ac:dyDescent="0.3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29" x14ac:dyDescent="0.3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5" x14ac:dyDescent="0.3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29" x14ac:dyDescent="0.3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3.5" x14ac:dyDescent="0.3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29" x14ac:dyDescent="0.3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29" x14ac:dyDescent="0.3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29" x14ac:dyDescent="0.3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29" x14ac:dyDescent="0.3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29" x14ac:dyDescent="0.3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29" x14ac:dyDescent="0.3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29" x14ac:dyDescent="0.3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29" x14ac:dyDescent="0.3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29" x14ac:dyDescent="0.3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29" x14ac:dyDescent="0.3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29" x14ac:dyDescent="0.3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29" x14ac:dyDescent="0.3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29" x14ac:dyDescent="0.3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43.5" x14ac:dyDescent="0.3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29" x14ac:dyDescent="0.3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29" x14ac:dyDescent="0.3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5" x14ac:dyDescent="0.3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29" x14ac:dyDescent="0.3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29" x14ac:dyDescent="0.3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29" x14ac:dyDescent="0.3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29" x14ac:dyDescent="0.3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29" x14ac:dyDescent="0.3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29" x14ac:dyDescent="0.3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29" x14ac:dyDescent="0.3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29" x14ac:dyDescent="0.3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29" x14ac:dyDescent="0.3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29" x14ac:dyDescent="0.3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9" x14ac:dyDescent="0.3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29" x14ac:dyDescent="0.3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29" x14ac:dyDescent="0.3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29" x14ac:dyDescent="0.3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43.5" x14ac:dyDescent="0.3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29" x14ac:dyDescent="0.3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3.5" x14ac:dyDescent="0.3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29" x14ac:dyDescent="0.3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29" x14ac:dyDescent="0.3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29" x14ac:dyDescent="0.3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29" x14ac:dyDescent="0.3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29" x14ac:dyDescent="0.3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29" x14ac:dyDescent="0.3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43.5" x14ac:dyDescent="0.3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29" x14ac:dyDescent="0.3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3.5" x14ac:dyDescent="0.3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29" x14ac:dyDescent="0.3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29" x14ac:dyDescent="0.3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29" x14ac:dyDescent="0.3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29" x14ac:dyDescent="0.3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29" x14ac:dyDescent="0.3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3.5" x14ac:dyDescent="0.3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29" x14ac:dyDescent="0.3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29" x14ac:dyDescent="0.3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43.5" x14ac:dyDescent="0.3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3.5" x14ac:dyDescent="0.3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29" x14ac:dyDescent="0.3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29" x14ac:dyDescent="0.3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29" x14ac:dyDescent="0.3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9" x14ac:dyDescent="0.3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29" x14ac:dyDescent="0.3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3.5" x14ac:dyDescent="0.3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3.5" x14ac:dyDescent="0.3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29" x14ac:dyDescent="0.3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3.5" x14ac:dyDescent="0.3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29" x14ac:dyDescent="0.3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29" x14ac:dyDescent="0.3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29" x14ac:dyDescent="0.3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29" x14ac:dyDescent="0.3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29" x14ac:dyDescent="0.3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29" x14ac:dyDescent="0.3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29" x14ac:dyDescent="0.3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29" x14ac:dyDescent="0.3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29" x14ac:dyDescent="0.3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29" x14ac:dyDescent="0.3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3.5" x14ac:dyDescent="0.3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5" x14ac:dyDescent="0.3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x14ac:dyDescent="0.3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29" x14ac:dyDescent="0.3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29" x14ac:dyDescent="0.3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29" x14ac:dyDescent="0.3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29" x14ac:dyDescent="0.3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29" x14ac:dyDescent="0.3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3.5" x14ac:dyDescent="0.3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29" x14ac:dyDescent="0.3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29" x14ac:dyDescent="0.3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5" x14ac:dyDescent="0.3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29" x14ac:dyDescent="0.3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3.5" x14ac:dyDescent="0.3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29" x14ac:dyDescent="0.3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29" x14ac:dyDescent="0.3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29" x14ac:dyDescent="0.3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58" x14ac:dyDescent="0.3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29" x14ac:dyDescent="0.3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29" x14ac:dyDescent="0.3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8" x14ac:dyDescent="0.3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29" x14ac:dyDescent="0.3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29" x14ac:dyDescent="0.3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29" x14ac:dyDescent="0.3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29" x14ac:dyDescent="0.3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29" x14ac:dyDescent="0.3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29" x14ac:dyDescent="0.3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5" x14ac:dyDescent="0.3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3.5" x14ac:dyDescent="0.3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29" x14ac:dyDescent="0.3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29" x14ac:dyDescent="0.3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3.5" x14ac:dyDescent="0.3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43.5" x14ac:dyDescent="0.3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5" x14ac:dyDescent="0.3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9" x14ac:dyDescent="0.3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3.5" x14ac:dyDescent="0.3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5" x14ac:dyDescent="0.3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29" x14ac:dyDescent="0.3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29" x14ac:dyDescent="0.3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29" x14ac:dyDescent="0.3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29" x14ac:dyDescent="0.3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29" x14ac:dyDescent="0.3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29" x14ac:dyDescent="0.3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29" x14ac:dyDescent="0.3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29" x14ac:dyDescent="0.3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29" x14ac:dyDescent="0.3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5" x14ac:dyDescent="0.3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29" x14ac:dyDescent="0.3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29" x14ac:dyDescent="0.3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29" x14ac:dyDescent="0.3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5" x14ac:dyDescent="0.3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29" x14ac:dyDescent="0.3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x14ac:dyDescent="0.3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29" x14ac:dyDescent="0.3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29" x14ac:dyDescent="0.3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29" x14ac:dyDescent="0.3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29" x14ac:dyDescent="0.3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43.5" x14ac:dyDescent="0.3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3.5" x14ac:dyDescent="0.3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29" x14ac:dyDescent="0.3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5" x14ac:dyDescent="0.3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3.5" x14ac:dyDescent="0.3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29" x14ac:dyDescent="0.3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3.5" x14ac:dyDescent="0.3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9" x14ac:dyDescent="0.3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29" x14ac:dyDescent="0.3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29" x14ac:dyDescent="0.3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29" x14ac:dyDescent="0.3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29" x14ac:dyDescent="0.3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3.5" x14ac:dyDescent="0.3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5" x14ac:dyDescent="0.3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29" x14ac:dyDescent="0.3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29" x14ac:dyDescent="0.3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3.5" x14ac:dyDescent="0.3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29" x14ac:dyDescent="0.3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29" x14ac:dyDescent="0.3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29" x14ac:dyDescent="0.3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9" x14ac:dyDescent="0.3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29" x14ac:dyDescent="0.3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29" x14ac:dyDescent="0.3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29" x14ac:dyDescent="0.3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29" x14ac:dyDescent="0.3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29" x14ac:dyDescent="0.3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3.5" x14ac:dyDescent="0.3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29" x14ac:dyDescent="0.3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29" x14ac:dyDescent="0.3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9" x14ac:dyDescent="0.3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58" x14ac:dyDescent="0.3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29" x14ac:dyDescent="0.3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29" x14ac:dyDescent="0.3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29" x14ac:dyDescent="0.3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29" x14ac:dyDescent="0.3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29" x14ac:dyDescent="0.3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3.5" x14ac:dyDescent="0.3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5" x14ac:dyDescent="0.3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29" x14ac:dyDescent="0.3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43.5" x14ac:dyDescent="0.3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29" x14ac:dyDescent="0.3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43.5" x14ac:dyDescent="0.3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29" x14ac:dyDescent="0.3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9" x14ac:dyDescent="0.3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29" x14ac:dyDescent="0.3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29" x14ac:dyDescent="0.3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29" x14ac:dyDescent="0.3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29" x14ac:dyDescent="0.3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29" x14ac:dyDescent="0.3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29" x14ac:dyDescent="0.3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29" x14ac:dyDescent="0.3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5" x14ac:dyDescent="0.3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29" x14ac:dyDescent="0.3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29" x14ac:dyDescent="0.3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3.5" x14ac:dyDescent="0.3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3.5" x14ac:dyDescent="0.3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29" x14ac:dyDescent="0.3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29" x14ac:dyDescent="0.3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5" x14ac:dyDescent="0.3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29" x14ac:dyDescent="0.3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29" x14ac:dyDescent="0.3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3.5" x14ac:dyDescent="0.3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29" x14ac:dyDescent="0.3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29" x14ac:dyDescent="0.3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9" x14ac:dyDescent="0.3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29" x14ac:dyDescent="0.3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29" x14ac:dyDescent="0.3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43.5" x14ac:dyDescent="0.3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29" x14ac:dyDescent="0.3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29" x14ac:dyDescent="0.3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29" x14ac:dyDescent="0.3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29" x14ac:dyDescent="0.3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3.5" x14ac:dyDescent="0.3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29" x14ac:dyDescent="0.3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29" x14ac:dyDescent="0.3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29" x14ac:dyDescent="0.3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29" x14ac:dyDescent="0.3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29" x14ac:dyDescent="0.3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29" x14ac:dyDescent="0.3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5" x14ac:dyDescent="0.3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3.5" x14ac:dyDescent="0.3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29" x14ac:dyDescent="0.3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29" x14ac:dyDescent="0.3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29" x14ac:dyDescent="0.3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3.5" x14ac:dyDescent="0.3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9" x14ac:dyDescent="0.3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29" x14ac:dyDescent="0.3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29" x14ac:dyDescent="0.3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29" x14ac:dyDescent="0.3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29" x14ac:dyDescent="0.3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29" x14ac:dyDescent="0.3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29" x14ac:dyDescent="0.3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29" x14ac:dyDescent="0.3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29" x14ac:dyDescent="0.3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29" x14ac:dyDescent="0.3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29" x14ac:dyDescent="0.3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29" x14ac:dyDescent="0.3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29" x14ac:dyDescent="0.3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9" x14ac:dyDescent="0.3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3.5" x14ac:dyDescent="0.3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29" x14ac:dyDescent="0.3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43.5" x14ac:dyDescent="0.3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29" x14ac:dyDescent="0.3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29" x14ac:dyDescent="0.3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29" x14ac:dyDescent="0.3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29" x14ac:dyDescent="0.3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29" x14ac:dyDescent="0.3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43.5" x14ac:dyDescent="0.3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29" x14ac:dyDescent="0.3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3.5" x14ac:dyDescent="0.3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29" x14ac:dyDescent="0.3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43.5" x14ac:dyDescent="0.3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29" x14ac:dyDescent="0.3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29" x14ac:dyDescent="0.3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29" x14ac:dyDescent="0.3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29" x14ac:dyDescent="0.3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29" x14ac:dyDescent="0.3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29" x14ac:dyDescent="0.3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29" x14ac:dyDescent="0.3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29" x14ac:dyDescent="0.3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29" x14ac:dyDescent="0.3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29" x14ac:dyDescent="0.3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29" x14ac:dyDescent="0.3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9" x14ac:dyDescent="0.3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29" x14ac:dyDescent="0.3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29" x14ac:dyDescent="0.3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3.5" x14ac:dyDescent="0.3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29" x14ac:dyDescent="0.3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29" x14ac:dyDescent="0.3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3.5" x14ac:dyDescent="0.3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29" x14ac:dyDescent="0.3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29" x14ac:dyDescent="0.3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29" x14ac:dyDescent="0.3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5" x14ac:dyDescent="0.3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3.5" x14ac:dyDescent="0.3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5" x14ac:dyDescent="0.3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3.5" x14ac:dyDescent="0.3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5" x14ac:dyDescent="0.3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29" x14ac:dyDescent="0.3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3.5" x14ac:dyDescent="0.3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5" x14ac:dyDescent="0.3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3.5" x14ac:dyDescent="0.3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29" x14ac:dyDescent="0.3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29" x14ac:dyDescent="0.3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29" x14ac:dyDescent="0.3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29" x14ac:dyDescent="0.3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29" x14ac:dyDescent="0.3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29" x14ac:dyDescent="0.3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29" x14ac:dyDescent="0.3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29" x14ac:dyDescent="0.3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29" x14ac:dyDescent="0.3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29" x14ac:dyDescent="0.3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29" x14ac:dyDescent="0.3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3.5" x14ac:dyDescent="0.3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29" x14ac:dyDescent="0.3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29" x14ac:dyDescent="0.3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29" x14ac:dyDescent="0.3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29" x14ac:dyDescent="0.3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29" x14ac:dyDescent="0.3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29" x14ac:dyDescent="0.3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5" x14ac:dyDescent="0.3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29" x14ac:dyDescent="0.3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3.5" x14ac:dyDescent="0.3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29" x14ac:dyDescent="0.3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29" x14ac:dyDescent="0.3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29" x14ac:dyDescent="0.3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29" x14ac:dyDescent="0.3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29" x14ac:dyDescent="0.3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29" x14ac:dyDescent="0.3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9" x14ac:dyDescent="0.3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29" x14ac:dyDescent="0.3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29" x14ac:dyDescent="0.3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29" x14ac:dyDescent="0.3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3.5" x14ac:dyDescent="0.3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29" x14ac:dyDescent="0.3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29" x14ac:dyDescent="0.3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29" x14ac:dyDescent="0.3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29" x14ac:dyDescent="0.3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29" x14ac:dyDescent="0.3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5" x14ac:dyDescent="0.3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29" x14ac:dyDescent="0.3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29" x14ac:dyDescent="0.3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3.5" x14ac:dyDescent="0.3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29" x14ac:dyDescent="0.3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5" x14ac:dyDescent="0.3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29" x14ac:dyDescent="0.3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29" x14ac:dyDescent="0.3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29" x14ac:dyDescent="0.3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29" x14ac:dyDescent="0.3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3.5" x14ac:dyDescent="0.3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29" x14ac:dyDescent="0.3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29" x14ac:dyDescent="0.3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29" x14ac:dyDescent="0.3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29" x14ac:dyDescent="0.3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29" x14ac:dyDescent="0.3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29" x14ac:dyDescent="0.3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29" x14ac:dyDescent="0.3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43.5" x14ac:dyDescent="0.3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29" x14ac:dyDescent="0.3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29" x14ac:dyDescent="0.3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29" x14ac:dyDescent="0.3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29" x14ac:dyDescent="0.3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29" x14ac:dyDescent="0.3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29" x14ac:dyDescent="0.3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3.5" x14ac:dyDescent="0.3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5" x14ac:dyDescent="0.3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29" x14ac:dyDescent="0.3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3.5" x14ac:dyDescent="0.3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29" x14ac:dyDescent="0.3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3.5" x14ac:dyDescent="0.3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3.5" x14ac:dyDescent="0.3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29" x14ac:dyDescent="0.3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3.5" x14ac:dyDescent="0.3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29" x14ac:dyDescent="0.3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29" x14ac:dyDescent="0.3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29" x14ac:dyDescent="0.3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9" x14ac:dyDescent="0.3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29" x14ac:dyDescent="0.3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29" x14ac:dyDescent="0.3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29" x14ac:dyDescent="0.3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5" x14ac:dyDescent="0.3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29" x14ac:dyDescent="0.3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3.5" x14ac:dyDescent="0.3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29" x14ac:dyDescent="0.3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43.5" x14ac:dyDescent="0.3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29" x14ac:dyDescent="0.3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29" x14ac:dyDescent="0.3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29" x14ac:dyDescent="0.3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29" x14ac:dyDescent="0.3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29" x14ac:dyDescent="0.3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29" x14ac:dyDescent="0.3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29" x14ac:dyDescent="0.3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3.5" x14ac:dyDescent="0.3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29" x14ac:dyDescent="0.3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29" x14ac:dyDescent="0.3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43.5" x14ac:dyDescent="0.3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29" x14ac:dyDescent="0.3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29" x14ac:dyDescent="0.3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29" x14ac:dyDescent="0.3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29" x14ac:dyDescent="0.3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29" x14ac:dyDescent="0.3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29" x14ac:dyDescent="0.3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29" x14ac:dyDescent="0.3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29" x14ac:dyDescent="0.3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29" x14ac:dyDescent="0.3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29" x14ac:dyDescent="0.3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3.5" x14ac:dyDescent="0.3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29" x14ac:dyDescent="0.3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29" x14ac:dyDescent="0.3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29" x14ac:dyDescent="0.3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29" x14ac:dyDescent="0.3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29" x14ac:dyDescent="0.3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29" x14ac:dyDescent="0.3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29" x14ac:dyDescent="0.3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29" x14ac:dyDescent="0.3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29" x14ac:dyDescent="0.3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29" x14ac:dyDescent="0.3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3.5" x14ac:dyDescent="0.3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29" x14ac:dyDescent="0.3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9" x14ac:dyDescent="0.3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5" x14ac:dyDescent="0.3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29" x14ac:dyDescent="0.3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5" x14ac:dyDescent="0.3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29" x14ac:dyDescent="0.3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29" x14ac:dyDescent="0.3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3.5" x14ac:dyDescent="0.3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29" x14ac:dyDescent="0.3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29" x14ac:dyDescent="0.3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3.5" x14ac:dyDescent="0.3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29" x14ac:dyDescent="0.3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29" x14ac:dyDescent="0.3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29" x14ac:dyDescent="0.3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29" x14ac:dyDescent="0.3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29" x14ac:dyDescent="0.3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29" x14ac:dyDescent="0.3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29" x14ac:dyDescent="0.3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29" x14ac:dyDescent="0.3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29" x14ac:dyDescent="0.3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29" x14ac:dyDescent="0.3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29" x14ac:dyDescent="0.3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29" x14ac:dyDescent="0.3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29" x14ac:dyDescent="0.3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3.5" x14ac:dyDescent="0.3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29" x14ac:dyDescent="0.3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29" x14ac:dyDescent="0.3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29" x14ac:dyDescent="0.3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5" x14ac:dyDescent="0.3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29" x14ac:dyDescent="0.3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29" x14ac:dyDescent="0.3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3.5" x14ac:dyDescent="0.3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29" x14ac:dyDescent="0.3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3.5" x14ac:dyDescent="0.3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29" x14ac:dyDescent="0.3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3.5" x14ac:dyDescent="0.3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29" x14ac:dyDescent="0.3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29" x14ac:dyDescent="0.3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29" x14ac:dyDescent="0.3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29" x14ac:dyDescent="0.3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29" x14ac:dyDescent="0.3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29" x14ac:dyDescent="0.3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29" x14ac:dyDescent="0.3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29" x14ac:dyDescent="0.3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29" x14ac:dyDescent="0.3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29" x14ac:dyDescent="0.3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29" x14ac:dyDescent="0.3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29" x14ac:dyDescent="0.3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29" x14ac:dyDescent="0.3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29" x14ac:dyDescent="0.3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9" x14ac:dyDescent="0.3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29" x14ac:dyDescent="0.3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29" x14ac:dyDescent="0.3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29" x14ac:dyDescent="0.3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5" x14ac:dyDescent="0.3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29" x14ac:dyDescent="0.3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29" x14ac:dyDescent="0.3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3.5" x14ac:dyDescent="0.3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3.5" x14ac:dyDescent="0.3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29" x14ac:dyDescent="0.3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29" x14ac:dyDescent="0.3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29" x14ac:dyDescent="0.3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29" x14ac:dyDescent="0.3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29" x14ac:dyDescent="0.3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29" x14ac:dyDescent="0.3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29" x14ac:dyDescent="0.3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29" x14ac:dyDescent="0.3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29" x14ac:dyDescent="0.3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29" x14ac:dyDescent="0.3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29" x14ac:dyDescent="0.3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29" x14ac:dyDescent="0.3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29" x14ac:dyDescent="0.3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29" x14ac:dyDescent="0.3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29" x14ac:dyDescent="0.3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29" x14ac:dyDescent="0.3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5" x14ac:dyDescent="0.3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3.5" x14ac:dyDescent="0.3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29" x14ac:dyDescent="0.3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3.5" x14ac:dyDescent="0.3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5" x14ac:dyDescent="0.3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29" x14ac:dyDescent="0.3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29" x14ac:dyDescent="0.3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29" x14ac:dyDescent="0.3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29" x14ac:dyDescent="0.3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29" x14ac:dyDescent="0.3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29" x14ac:dyDescent="0.3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29" x14ac:dyDescent="0.3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29" x14ac:dyDescent="0.3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29" x14ac:dyDescent="0.3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29" x14ac:dyDescent="0.3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29" x14ac:dyDescent="0.3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29" x14ac:dyDescent="0.3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29" x14ac:dyDescent="0.3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9" x14ac:dyDescent="0.3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29" x14ac:dyDescent="0.3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29" x14ac:dyDescent="0.3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5" x14ac:dyDescent="0.3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29" x14ac:dyDescent="0.3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29" x14ac:dyDescent="0.3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29" x14ac:dyDescent="0.3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29" x14ac:dyDescent="0.3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43.5" x14ac:dyDescent="0.3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29" x14ac:dyDescent="0.3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29" x14ac:dyDescent="0.3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29" x14ac:dyDescent="0.3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3.5" x14ac:dyDescent="0.3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29" x14ac:dyDescent="0.3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3.5" x14ac:dyDescent="0.3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29" x14ac:dyDescent="0.3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29" x14ac:dyDescent="0.3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29" x14ac:dyDescent="0.3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29" x14ac:dyDescent="0.3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29" x14ac:dyDescent="0.3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29" x14ac:dyDescent="0.3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29" x14ac:dyDescent="0.3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29" x14ac:dyDescent="0.3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29" x14ac:dyDescent="0.3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29" x14ac:dyDescent="0.3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29" x14ac:dyDescent="0.3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29" x14ac:dyDescent="0.3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58" x14ac:dyDescent="0.3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29" x14ac:dyDescent="0.3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29" x14ac:dyDescent="0.3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3.5" x14ac:dyDescent="0.3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29" x14ac:dyDescent="0.3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3.5" x14ac:dyDescent="0.3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29" x14ac:dyDescent="0.3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29" x14ac:dyDescent="0.3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29" x14ac:dyDescent="0.3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29" x14ac:dyDescent="0.3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43.5" x14ac:dyDescent="0.3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29" x14ac:dyDescent="0.3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43.5" x14ac:dyDescent="0.3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29" x14ac:dyDescent="0.3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43.5" x14ac:dyDescent="0.3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29" x14ac:dyDescent="0.3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29" x14ac:dyDescent="0.3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29" x14ac:dyDescent="0.3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29" x14ac:dyDescent="0.3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29" x14ac:dyDescent="0.3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29" x14ac:dyDescent="0.3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29" x14ac:dyDescent="0.3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3.5" x14ac:dyDescent="0.3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29" x14ac:dyDescent="0.3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29" x14ac:dyDescent="0.3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29" x14ac:dyDescent="0.3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29" x14ac:dyDescent="0.3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3.5" x14ac:dyDescent="0.3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29" x14ac:dyDescent="0.3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3.5" x14ac:dyDescent="0.3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29" x14ac:dyDescent="0.3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29" x14ac:dyDescent="0.3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29" x14ac:dyDescent="0.3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29" x14ac:dyDescent="0.3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29" x14ac:dyDescent="0.3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29" x14ac:dyDescent="0.3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29" x14ac:dyDescent="0.3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29" x14ac:dyDescent="0.3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3.5" x14ac:dyDescent="0.3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29" x14ac:dyDescent="0.3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29" x14ac:dyDescent="0.3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29" x14ac:dyDescent="0.3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29" x14ac:dyDescent="0.3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43.5" x14ac:dyDescent="0.3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29" x14ac:dyDescent="0.3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29" x14ac:dyDescent="0.3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29" x14ac:dyDescent="0.3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29" x14ac:dyDescent="0.3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29" x14ac:dyDescent="0.3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29" x14ac:dyDescent="0.3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29" x14ac:dyDescent="0.3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29" x14ac:dyDescent="0.3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43.5" x14ac:dyDescent="0.3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29" x14ac:dyDescent="0.3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43.5" x14ac:dyDescent="0.3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29" x14ac:dyDescent="0.3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29" x14ac:dyDescent="0.3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29" x14ac:dyDescent="0.3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29" x14ac:dyDescent="0.3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29" x14ac:dyDescent="0.3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29" x14ac:dyDescent="0.3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3.5" x14ac:dyDescent="0.3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29" x14ac:dyDescent="0.3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29" x14ac:dyDescent="0.3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29" x14ac:dyDescent="0.3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29" x14ac:dyDescent="0.3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29" x14ac:dyDescent="0.3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29" x14ac:dyDescent="0.3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29" x14ac:dyDescent="0.3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3.5" x14ac:dyDescent="0.3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43.5" x14ac:dyDescent="0.3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29" x14ac:dyDescent="0.3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29" x14ac:dyDescent="0.3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29" x14ac:dyDescent="0.3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29" x14ac:dyDescent="0.3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29" x14ac:dyDescent="0.3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29" x14ac:dyDescent="0.3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29" x14ac:dyDescent="0.3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29" x14ac:dyDescent="0.3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29" x14ac:dyDescent="0.3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29" x14ac:dyDescent="0.3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3.5" x14ac:dyDescent="0.3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29" x14ac:dyDescent="0.3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29" x14ac:dyDescent="0.3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29" x14ac:dyDescent="0.3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29" x14ac:dyDescent="0.3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29" x14ac:dyDescent="0.3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29" x14ac:dyDescent="0.3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29" x14ac:dyDescent="0.3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29" x14ac:dyDescent="0.3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29" x14ac:dyDescent="0.3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43.5" x14ac:dyDescent="0.3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29" x14ac:dyDescent="0.3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29" x14ac:dyDescent="0.3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29" x14ac:dyDescent="0.3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29" x14ac:dyDescent="0.3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x14ac:dyDescent="0.3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x14ac:dyDescent="0.3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29" x14ac:dyDescent="0.3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5" x14ac:dyDescent="0.3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29" x14ac:dyDescent="0.3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29" x14ac:dyDescent="0.3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29" x14ac:dyDescent="0.3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29" x14ac:dyDescent="0.3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29" x14ac:dyDescent="0.3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29" x14ac:dyDescent="0.3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29" x14ac:dyDescent="0.3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29" x14ac:dyDescent="0.3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29" x14ac:dyDescent="0.3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43.5" x14ac:dyDescent="0.3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29" x14ac:dyDescent="0.3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3.5" x14ac:dyDescent="0.3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29" x14ac:dyDescent="0.3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29" x14ac:dyDescent="0.3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29" x14ac:dyDescent="0.3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29" x14ac:dyDescent="0.3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58" x14ac:dyDescent="0.3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29" x14ac:dyDescent="0.3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5" x14ac:dyDescent="0.3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29" x14ac:dyDescent="0.3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29" x14ac:dyDescent="0.3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3.5" x14ac:dyDescent="0.3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9" x14ac:dyDescent="0.3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29" x14ac:dyDescent="0.3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29" x14ac:dyDescent="0.3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29" x14ac:dyDescent="0.3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29" x14ac:dyDescent="0.3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29" x14ac:dyDescent="0.3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29" x14ac:dyDescent="0.3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29" x14ac:dyDescent="0.3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29" x14ac:dyDescent="0.3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5" x14ac:dyDescent="0.3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29" x14ac:dyDescent="0.3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29" x14ac:dyDescent="0.3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29" x14ac:dyDescent="0.3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29" x14ac:dyDescent="0.3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43.5" x14ac:dyDescent="0.3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29" x14ac:dyDescent="0.3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29" x14ac:dyDescent="0.3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3.5" x14ac:dyDescent="0.3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29" x14ac:dyDescent="0.3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29" x14ac:dyDescent="0.3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29" x14ac:dyDescent="0.3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9" x14ac:dyDescent="0.3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43.5" x14ac:dyDescent="0.3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29" x14ac:dyDescent="0.3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29" x14ac:dyDescent="0.3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29" x14ac:dyDescent="0.3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29" x14ac:dyDescent="0.3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29" x14ac:dyDescent="0.3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29" x14ac:dyDescent="0.3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29" x14ac:dyDescent="0.3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29" x14ac:dyDescent="0.3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3.5" x14ac:dyDescent="0.3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29" x14ac:dyDescent="0.3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29" x14ac:dyDescent="0.3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9" x14ac:dyDescent="0.3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29" x14ac:dyDescent="0.3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29" x14ac:dyDescent="0.3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29" x14ac:dyDescent="0.3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3.5" x14ac:dyDescent="0.3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29" x14ac:dyDescent="0.3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9" x14ac:dyDescent="0.3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3.5" x14ac:dyDescent="0.3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5" x14ac:dyDescent="0.3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29" x14ac:dyDescent="0.3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29" x14ac:dyDescent="0.3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29" x14ac:dyDescent="0.3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29" x14ac:dyDescent="0.3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29" x14ac:dyDescent="0.3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43.5" x14ac:dyDescent="0.3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29" x14ac:dyDescent="0.3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3.5" x14ac:dyDescent="0.3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29" x14ac:dyDescent="0.3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29" x14ac:dyDescent="0.3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5" x14ac:dyDescent="0.3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29" x14ac:dyDescent="0.3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29" x14ac:dyDescent="0.3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29" x14ac:dyDescent="0.3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3.5" x14ac:dyDescent="0.3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29" x14ac:dyDescent="0.3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29" x14ac:dyDescent="0.3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29" x14ac:dyDescent="0.3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3.5" x14ac:dyDescent="0.3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29" x14ac:dyDescent="0.3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29" x14ac:dyDescent="0.3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29" x14ac:dyDescent="0.3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43.5" x14ac:dyDescent="0.3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29" x14ac:dyDescent="0.3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3.5" x14ac:dyDescent="0.3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29" x14ac:dyDescent="0.3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9" x14ac:dyDescent="0.3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29" x14ac:dyDescent="0.3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29" x14ac:dyDescent="0.3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29" x14ac:dyDescent="0.3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29" x14ac:dyDescent="0.3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29" x14ac:dyDescent="0.3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29" x14ac:dyDescent="0.3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29" x14ac:dyDescent="0.3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29" x14ac:dyDescent="0.3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3.5" x14ac:dyDescent="0.3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29" x14ac:dyDescent="0.3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29" x14ac:dyDescent="0.3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29" x14ac:dyDescent="0.3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29" x14ac:dyDescent="0.3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29" x14ac:dyDescent="0.3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29" x14ac:dyDescent="0.3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29" x14ac:dyDescent="0.3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29" x14ac:dyDescent="0.3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29" x14ac:dyDescent="0.3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29" x14ac:dyDescent="0.3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29" x14ac:dyDescent="0.3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29" x14ac:dyDescent="0.3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29" x14ac:dyDescent="0.3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29" x14ac:dyDescent="0.3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3.5" x14ac:dyDescent="0.3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29" x14ac:dyDescent="0.3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29" x14ac:dyDescent="0.3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3.5" x14ac:dyDescent="0.3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29" x14ac:dyDescent="0.3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29" x14ac:dyDescent="0.3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29" x14ac:dyDescent="0.3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5" x14ac:dyDescent="0.3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3.5" x14ac:dyDescent="0.3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29" x14ac:dyDescent="0.3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29" x14ac:dyDescent="0.3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29" x14ac:dyDescent="0.3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29" x14ac:dyDescent="0.3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29" x14ac:dyDescent="0.3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3.5" x14ac:dyDescent="0.3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5" x14ac:dyDescent="0.3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29" x14ac:dyDescent="0.3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29" x14ac:dyDescent="0.3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29" x14ac:dyDescent="0.3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29" x14ac:dyDescent="0.3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29" x14ac:dyDescent="0.3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5" x14ac:dyDescent="0.3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29" x14ac:dyDescent="0.3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29" x14ac:dyDescent="0.3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29" x14ac:dyDescent="0.3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29" x14ac:dyDescent="0.3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29" x14ac:dyDescent="0.3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5" x14ac:dyDescent="0.3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29" x14ac:dyDescent="0.3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29" x14ac:dyDescent="0.3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29" x14ac:dyDescent="0.3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43.5" x14ac:dyDescent="0.3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29" x14ac:dyDescent="0.3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29" x14ac:dyDescent="0.3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3.5" x14ac:dyDescent="0.3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29" x14ac:dyDescent="0.3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29" x14ac:dyDescent="0.3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43.5" x14ac:dyDescent="0.3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29" x14ac:dyDescent="0.3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29" x14ac:dyDescent="0.3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29" x14ac:dyDescent="0.3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29" x14ac:dyDescent="0.3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3.5" x14ac:dyDescent="0.3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29" x14ac:dyDescent="0.3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29" x14ac:dyDescent="0.3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29" x14ac:dyDescent="0.3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29" x14ac:dyDescent="0.3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29" x14ac:dyDescent="0.3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5" x14ac:dyDescent="0.3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29" x14ac:dyDescent="0.3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3.5" x14ac:dyDescent="0.3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29" x14ac:dyDescent="0.3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29" x14ac:dyDescent="0.3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29" x14ac:dyDescent="0.3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29" x14ac:dyDescent="0.3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29" x14ac:dyDescent="0.3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29" x14ac:dyDescent="0.3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29" x14ac:dyDescent="0.3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29" x14ac:dyDescent="0.3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3.5" x14ac:dyDescent="0.3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29" x14ac:dyDescent="0.3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29" x14ac:dyDescent="0.3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29" x14ac:dyDescent="0.3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29" x14ac:dyDescent="0.3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29" x14ac:dyDescent="0.3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9" x14ac:dyDescent="0.3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29" x14ac:dyDescent="0.3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29" x14ac:dyDescent="0.3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29" x14ac:dyDescent="0.3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29" x14ac:dyDescent="0.3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29" x14ac:dyDescent="0.3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29" x14ac:dyDescent="0.3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29" x14ac:dyDescent="0.3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3.5" x14ac:dyDescent="0.3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3.5" x14ac:dyDescent="0.3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5" x14ac:dyDescent="0.3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29" x14ac:dyDescent="0.3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5" x14ac:dyDescent="0.3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29" x14ac:dyDescent="0.3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43.5" x14ac:dyDescent="0.3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29" x14ac:dyDescent="0.3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29" x14ac:dyDescent="0.3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5" x14ac:dyDescent="0.3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29" x14ac:dyDescent="0.3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29" x14ac:dyDescent="0.3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29" x14ac:dyDescent="0.3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3.5" x14ac:dyDescent="0.3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29" x14ac:dyDescent="0.3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3.5" x14ac:dyDescent="0.3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3.5" x14ac:dyDescent="0.3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29" x14ac:dyDescent="0.3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29" x14ac:dyDescent="0.3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29" x14ac:dyDescent="0.3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29" x14ac:dyDescent="0.3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29" x14ac:dyDescent="0.3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29" x14ac:dyDescent="0.3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29" x14ac:dyDescent="0.3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29" x14ac:dyDescent="0.3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29" x14ac:dyDescent="0.3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29" x14ac:dyDescent="0.3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29" x14ac:dyDescent="0.3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3.5" x14ac:dyDescent="0.3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29" x14ac:dyDescent="0.3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29" x14ac:dyDescent="0.3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29" x14ac:dyDescent="0.3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29" x14ac:dyDescent="0.3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29" x14ac:dyDescent="0.3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29" x14ac:dyDescent="0.3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9" x14ac:dyDescent="0.3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29" x14ac:dyDescent="0.3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29" x14ac:dyDescent="0.3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29" x14ac:dyDescent="0.3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29" x14ac:dyDescent="0.3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29" x14ac:dyDescent="0.3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29" x14ac:dyDescent="0.3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29" x14ac:dyDescent="0.3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29" x14ac:dyDescent="0.3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29" x14ac:dyDescent="0.3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29" x14ac:dyDescent="0.3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29" x14ac:dyDescent="0.3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29" x14ac:dyDescent="0.3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29" x14ac:dyDescent="0.3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F3DCCAE7-A77F-4268-8DBB-9E10F3FF0DEB}"/>
  <conditionalFormatting sqref="F1:F1048576">
    <cfRule type="cellIs" dxfId="4" priority="2" operator="equal">
      <formula>"canceled"</formula>
    </cfRule>
    <cfRule type="cellIs" dxfId="3" priority="3" operator="equal">
      <formula>"successful"</formula>
    </cfRule>
    <cfRule type="cellIs" dxfId="2" priority="4" operator="equal">
      <formula>"failed"</formula>
    </cfRule>
    <cfRule type="cellIs" dxfId="1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9955-8500-45AC-931D-3EDE0DE41637}">
  <sheetPr>
    <tabColor rgb="FFFFFF00"/>
  </sheetPr>
  <dimension ref="A1:F18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</cols>
  <sheetData>
    <row r="1" spans="1:6" x14ac:dyDescent="0.35">
      <c r="A1" s="8" t="s">
        <v>8383</v>
      </c>
      <c r="B1" t="s">
        <v>8315</v>
      </c>
    </row>
    <row r="2" spans="1:6" x14ac:dyDescent="0.35">
      <c r="A2" s="8" t="s">
        <v>8379</v>
      </c>
      <c r="B2" t="s">
        <v>8364</v>
      </c>
    </row>
    <row r="4" spans="1:6" x14ac:dyDescent="0.35">
      <c r="A4" s="8" t="s">
        <v>8363</v>
      </c>
      <c r="B4" s="8" t="s">
        <v>8359</v>
      </c>
    </row>
    <row r="5" spans="1:6" x14ac:dyDescent="0.35">
      <c r="A5" s="8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6" x14ac:dyDescent="0.3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  <c r="F6" s="15">
        <f>B6/E6</f>
        <v>0.58333333333333337</v>
      </c>
    </row>
    <row r="7" spans="1:6" x14ac:dyDescent="0.3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  <c r="F7" s="15">
        <f t="shared" ref="F7:F17" si="0">B7/E7</f>
        <v>0.62831858407079644</v>
      </c>
    </row>
    <row r="8" spans="1:6" x14ac:dyDescent="0.3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  <c r="F8" s="15">
        <f t="shared" si="0"/>
        <v>0.60869565217391308</v>
      </c>
    </row>
    <row r="9" spans="1:6" x14ac:dyDescent="0.3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  <c r="F9" s="15">
        <f t="shared" si="0"/>
        <v>0.62831858407079644</v>
      </c>
    </row>
    <row r="10" spans="1:6" x14ac:dyDescent="0.3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  <c r="F10" s="15">
        <f t="shared" si="0"/>
        <v>0.66867469879518071</v>
      </c>
    </row>
    <row r="11" spans="1:6" x14ac:dyDescent="0.3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  <c r="F11" s="15">
        <f t="shared" si="0"/>
        <v>0.65359477124183007</v>
      </c>
    </row>
    <row r="12" spans="1:6" x14ac:dyDescent="0.3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  <c r="F12" s="15">
        <f t="shared" si="0"/>
        <v>0.63043478260869568</v>
      </c>
    </row>
    <row r="13" spans="1:6" x14ac:dyDescent="0.3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  <c r="F13" s="15">
        <f t="shared" si="0"/>
        <v>0.58536585365853655</v>
      </c>
    </row>
    <row r="14" spans="1:6" x14ac:dyDescent="0.3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  <c r="F14" s="15">
        <f t="shared" si="0"/>
        <v>0.60824742268041232</v>
      </c>
    </row>
    <row r="15" spans="1:6" x14ac:dyDescent="0.35">
      <c r="A15" s="13" t="s">
        <v>8371</v>
      </c>
      <c r="B15" s="10">
        <v>65</v>
      </c>
      <c r="C15" s="10">
        <v>50</v>
      </c>
      <c r="D15" s="10"/>
      <c r="E15" s="10">
        <v>115</v>
      </c>
      <c r="F15" s="15">
        <f t="shared" si="0"/>
        <v>0.56521739130434778</v>
      </c>
    </row>
    <row r="16" spans="1:6" x14ac:dyDescent="0.3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  <c r="F16" s="15">
        <f t="shared" si="0"/>
        <v>0.61363636363636365</v>
      </c>
    </row>
    <row r="17" spans="1:6" x14ac:dyDescent="0.3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  <c r="F17" s="15">
        <f t="shared" si="0"/>
        <v>0.49333333333333335</v>
      </c>
    </row>
    <row r="18" spans="1:6" x14ac:dyDescent="0.35">
      <c r="A18" s="13" t="s">
        <v>8360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EE84A-1506-4629-AE97-245818CB8320}">
  <sheetPr>
    <tabColor rgb="FFFFFF00"/>
  </sheetPr>
  <dimension ref="A1:I14"/>
  <sheetViews>
    <sheetView workbookViewId="0"/>
  </sheetViews>
  <sheetFormatPr defaultRowHeight="14.5" x14ac:dyDescent="0.35"/>
  <cols>
    <col min="1" max="1" width="28.1796875" bestFit="1" customWidth="1"/>
    <col min="2" max="9" width="21.7265625" customWidth="1"/>
  </cols>
  <sheetData>
    <row r="1" spans="1:9" x14ac:dyDescent="0.35">
      <c r="A1" s="14" t="s">
        <v>8381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4" t="s">
        <v>8390</v>
      </c>
    </row>
    <row r="2" spans="1:9" x14ac:dyDescent="0.35">
      <c r="A2" t="s">
        <v>8391</v>
      </c>
      <c r="B2">
        <f>COUNTIFS(Kickstarter!$F:$F,"successful",Kickstarter!$D:$D,"&lt;"&amp;1000,Kickstarter!$R:$R,"plays")</f>
        <v>141</v>
      </c>
      <c r="C2">
        <f>COUNTIFS(Kickstarter!$F:$F,"failed",Kickstarter!$D:$D,"&lt;"&amp;1000,Kickstarter!$R:$R,"plays")</f>
        <v>45</v>
      </c>
      <c r="D2">
        <f>COUNTIFS(Kickstarter!$F:$F,"canceled",Kickstarter!$D:$D,"&lt;"&amp;1000,Kickstarter!$R:$R,"plays")</f>
        <v>0</v>
      </c>
      <c r="E2">
        <f>SUM(B2:D2)</f>
        <v>186</v>
      </c>
      <c r="F2" s="15">
        <f>B2/$E2</f>
        <v>0.75806451612903225</v>
      </c>
      <c r="G2" s="15">
        <f>C2/$E2</f>
        <v>0.24193548387096775</v>
      </c>
      <c r="H2" s="15">
        <f>D2/$E2</f>
        <v>0</v>
      </c>
      <c r="I2" s="16"/>
    </row>
    <row r="3" spans="1:9" x14ac:dyDescent="0.35">
      <c r="A3" t="s">
        <v>8392</v>
      </c>
      <c r="B3">
        <f>COUNTIFS(Kickstarter!$F:$F,"successful",Kickstarter!$D:$D,"&gt;="&amp;1000,Kickstarter!$D:$D,"&lt;="&amp;4999,Kickstarter!$R:$R,"plays")</f>
        <v>388</v>
      </c>
      <c r="C3">
        <f>COUNTIFS(Kickstarter!$F:$F,"failed",Kickstarter!$D:$D,"&gt;="&amp;1000,Kickstarter!$D:$D,"&lt;="&amp;4999,Kickstarter!$R:$R,"plays")</f>
        <v>146</v>
      </c>
      <c r="D3">
        <f>COUNTIFS(Kickstarter!$F:$F,"canceled",Kickstarter!$D:$D,"&gt;="&amp;1000,Kickstarter!$D:$D,"&lt;="&amp;4999,Kickstarter!$R:$R,"plays")</f>
        <v>0</v>
      </c>
      <c r="E3">
        <f t="shared" ref="E3:E13" si="0">SUM(B3:D3)</f>
        <v>534</v>
      </c>
      <c r="F3" s="15">
        <f t="shared" ref="F3:F13" si="1">B3/$E3</f>
        <v>0.72659176029962547</v>
      </c>
      <c r="G3" s="15">
        <f t="shared" ref="G3:G13" si="2">C3/$E3</f>
        <v>0.27340823970037453</v>
      </c>
      <c r="H3" s="15">
        <f t="shared" ref="H3:H13" si="3">D3/$E3</f>
        <v>0</v>
      </c>
      <c r="I3" s="16"/>
    </row>
    <row r="4" spans="1:9" x14ac:dyDescent="0.35">
      <c r="A4" t="s">
        <v>8393</v>
      </c>
      <c r="B4">
        <f>COUNTIFS(Kickstarter!$F:$F,"successful",Kickstarter!$D:$D,"&gt;="&amp;5000,Kickstarter!$D:$D,"&lt;="&amp;9999,Kickstarter!$R:$R,"plays")</f>
        <v>93</v>
      </c>
      <c r="C4">
        <f>COUNTIFS(Kickstarter!$F:$F,"failed",Kickstarter!$D:$D,"&gt;="&amp;5000,Kickstarter!$D:$D,"&lt;="&amp;9999,Kickstarter!$R:$R,"plays")</f>
        <v>76</v>
      </c>
      <c r="D4">
        <f>COUNTIFS(Kickstarter!$F:$F,"canceled",Kickstarter!$D:$D,"&gt;="&amp;5000,Kickstarter!$D:$D,"&lt;="&amp;9999,Kickstarter!$R:$R,"plays")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  <c r="I4" s="16"/>
    </row>
    <row r="5" spans="1:9" x14ac:dyDescent="0.35">
      <c r="A5" t="s">
        <v>8394</v>
      </c>
      <c r="B5">
        <f>COUNTIFS(Kickstarter!$F:$F,"successful",Kickstarter!$D:$D,"&gt;="&amp;10000,Kickstarter!$D:$D,"&lt;="&amp;14999,Kickstarter!$R:$R,"plays")</f>
        <v>39</v>
      </c>
      <c r="C5">
        <f>COUNTIFS(Kickstarter!$F:$F,"failed",Kickstarter!$D:$D,"&gt;="&amp;10000,Kickstarter!$D:$D,"&lt;="&amp;14999,Kickstarter!$R:$R,"plays")</f>
        <v>33</v>
      </c>
      <c r="D5">
        <f>COUNTIFS(Kickstarter!$F:$F,"canceled",Kickstarter!$D:$D,"&gt;="&amp;10000,Kickstarter!$D:$D,"&lt;="&amp;14999,Kickstarter!$R:$R,"plays")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  <c r="I5" s="16"/>
    </row>
    <row r="6" spans="1:9" x14ac:dyDescent="0.35">
      <c r="A6" t="s">
        <v>8395</v>
      </c>
      <c r="B6">
        <f>COUNTIFS(Kickstarter!$F:$F,"successful",Kickstarter!$D:$D,"&gt;="&amp;15000,Kickstarter!$D:$D,"&lt;="&amp;19999,Kickstarter!$R:$R,"plays")</f>
        <v>12</v>
      </c>
      <c r="C6">
        <f>COUNTIFS(Kickstarter!$F:$F,"failed",Kickstarter!$D:$D,"&gt;="&amp;15000,Kickstarter!$D:$D,"&lt;="&amp;19999,Kickstarter!$R:$R,"plays")</f>
        <v>12</v>
      </c>
      <c r="D6">
        <f>COUNTIFS(Kickstarter!$F:$F,"canceled",Kickstarter!$D:$D,"&gt;="&amp;15000,Kickstarter!$D:$D,"&lt;="&amp;19999,Kickstarter!$R:$R,"plays")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  <c r="I6" s="16"/>
    </row>
    <row r="7" spans="1:9" x14ac:dyDescent="0.35">
      <c r="A7" t="s">
        <v>8397</v>
      </c>
      <c r="B7">
        <f>COUNTIFS(Kickstarter!$F:$F,"successful",Kickstarter!$D:$D,"&gt;="&amp;20000,Kickstarter!$D:$D,"&lt;="&amp;24999,Kickstarter!$R:$R,"plays")</f>
        <v>9</v>
      </c>
      <c r="C7">
        <f>COUNTIFS(Kickstarter!$F:$F,"failed",Kickstarter!$D:$D,"&gt;="&amp;20000,Kickstarter!$D:$D,"&lt;="&amp;24999,Kickstarter!$R:$R,"plays")</f>
        <v>11</v>
      </c>
      <c r="D7">
        <f>COUNTIFS(Kickstarter!$F:$F,"canceled",Kickstarter!$D:$D,"&gt;="&amp;20000,Kickstarter!$D:$D,"&lt;="&amp;24999,Kickstarter!$R:$R,"plays")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  <c r="I7" s="16"/>
    </row>
    <row r="8" spans="1:9" x14ac:dyDescent="0.35">
      <c r="A8" t="s">
        <v>8402</v>
      </c>
      <c r="B8">
        <f>COUNTIFS(Kickstarter!$F:$F,"successful",Kickstarter!$D:$D,"&gt;="&amp;25000,Kickstarter!$D:$D,"&lt;="&amp;29999,Kickstarter!$R:$R,"plays")</f>
        <v>1</v>
      </c>
      <c r="C8">
        <f>COUNTIFS(Kickstarter!$F:$F,"failed",Kickstarter!$D:$D,"&gt;="&amp;25000,Kickstarter!$D:$D,"&lt;="&amp;29999,Kickstarter!$R:$R,"plays")</f>
        <v>4</v>
      </c>
      <c r="D8">
        <f>COUNTIFS(Kickstarter!$F:$F,"canceled",Kickstarter!$D:$D,"&gt;="&amp;25000,Kickstarter!$D:$D,"&lt;="&amp;29999,Kickstarter!$R:$R,"plays")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  <c r="I8" s="16"/>
    </row>
    <row r="9" spans="1:9" x14ac:dyDescent="0.35">
      <c r="A9" t="s">
        <v>8396</v>
      </c>
      <c r="B9">
        <f>COUNTIFS(Kickstarter!$F:$F,"successful",Kickstarter!$D:$D,"&gt;="&amp;30000,Kickstarter!$D:$D,"&lt;="&amp;34999,Kickstarter!$R:$R,"plays")</f>
        <v>3</v>
      </c>
      <c r="C9">
        <f>COUNTIFS(Kickstarter!$F:$F,"failed",Kickstarter!$D:$D,"&gt;="&amp;30000,Kickstarter!$D:$D,"&lt;="&amp;34999,Kickstarter!$R:$R,"plays")</f>
        <v>8</v>
      </c>
      <c r="D9">
        <f>COUNTIFS(Kickstarter!$F:$F,"canceled",Kickstarter!$D:$D,"&gt;="&amp;30000,Kickstarter!$D:$D,"&lt;="&amp;34999,Kickstarter!$R:$R,"plays")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  <c r="I9" s="16"/>
    </row>
    <row r="10" spans="1:9" x14ac:dyDescent="0.35">
      <c r="A10" t="s">
        <v>8398</v>
      </c>
      <c r="B10">
        <f>COUNTIFS(Kickstarter!$F:$F,"successful",Kickstarter!$D:$D,"&gt;="&amp;35000,Kickstarter!$D:$D,"&lt;="&amp;39999,Kickstarter!$R:$R,"plays")</f>
        <v>4</v>
      </c>
      <c r="C10">
        <f>COUNTIFS(Kickstarter!$F:$F,"failed",Kickstarter!$D:$D,"&gt;="&amp;35000,Kickstarter!$D:$D,"&lt;="&amp;39999,Kickstarter!$R:$R,"plays")</f>
        <v>2</v>
      </c>
      <c r="D10">
        <f>COUNTIFS(Kickstarter!$F:$F,"canceled",Kickstarter!$D:$D,"&gt;="&amp;35000,Kickstarter!$D:$D,"&lt;="&amp;39999,Kickstarter!$R:$R,"plays")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  <c r="I10" s="16"/>
    </row>
    <row r="11" spans="1:9" x14ac:dyDescent="0.35">
      <c r="A11" t="s">
        <v>8399</v>
      </c>
      <c r="B11">
        <f>COUNTIFS(Kickstarter!$F:$F,"successful",Kickstarter!$D:$D,"&gt;="&amp;40000,Kickstarter!$D:$D,"&lt;="&amp;44999,Kickstarter!$R:$R,"plays")</f>
        <v>2</v>
      </c>
      <c r="C11">
        <f>COUNTIFS(Kickstarter!$F:$F,"failed",Kickstarter!$D:$D,"&gt;="&amp;40000,Kickstarter!$D:$D,"&lt;="&amp;44999,Kickstarter!$R:$R,"plays")</f>
        <v>1</v>
      </c>
      <c r="D11">
        <f>COUNTIFS(Kickstarter!$F:$F,"canceled",Kickstarter!$D:$D,"&gt;="&amp;40000,Kickstarter!$D:$D,"&lt;="&amp;44999,Kickstarter!$R:$R,"plays")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  <c r="I11" s="16"/>
    </row>
    <row r="12" spans="1:9" x14ac:dyDescent="0.35">
      <c r="A12" t="s">
        <v>8401</v>
      </c>
      <c r="B12">
        <f>COUNTIFS(Kickstarter!$F:$F,"successful",Kickstarter!$D:$D,"&gt;="&amp;45000,Kickstarter!$D:$D,"&lt;="&amp;49999,Kickstarter!$R:$R,"plays")</f>
        <v>0</v>
      </c>
      <c r="C12">
        <f>COUNTIFS(Kickstarter!$F:$F,"failed",Kickstarter!$D:$D,"&gt;="&amp;45000,Kickstarter!$D:$D,"&lt;="&amp;49999,Kickstarter!$R:$R,"plays")</f>
        <v>1</v>
      </c>
      <c r="D12">
        <f>COUNTIFS(Kickstarter!$F:$F,"canceled",Kickstarter!$D:$D,"&gt;="&amp;45000,Kickstarter!$D:$D,"&lt;="&amp;49999,Kickstarter!$R:$R,"plays")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  <c r="I12" s="16"/>
    </row>
    <row r="13" spans="1:9" x14ac:dyDescent="0.35">
      <c r="A13" t="s">
        <v>8400</v>
      </c>
      <c r="B13">
        <f>COUNTIFS(Kickstarter!$F:$F,"successful",Kickstarter!$D:$D,"&gt;="&amp;50000,Kickstarter!$R:$R,"plays")</f>
        <v>2</v>
      </c>
      <c r="C13">
        <f>COUNTIFS(Kickstarter!$F:$F,"failed",Kickstarter!$D:$D,"&gt;="&amp;50000,Kickstarter!$R:$R,"plays")</f>
        <v>14</v>
      </c>
      <c r="D13">
        <f>COUNTIFS(Kickstarter!$F:$F,"canceled",Kickstarter!$D:$D,"&gt;="&amp;50000,Kickstarter!$R:$R,"plays")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  <c r="I13" s="16"/>
    </row>
    <row r="14" spans="1:9" x14ac:dyDescent="0.35">
      <c r="F14" s="16"/>
      <c r="G14" s="16"/>
      <c r="H14" s="1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DD0E-4A69-49FB-BA32-09D9A8E4F5B2}">
  <dimension ref="A1:F6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8363</v>
      </c>
      <c r="B3" s="8" t="s">
        <v>8359</v>
      </c>
    </row>
    <row r="4" spans="1:6" x14ac:dyDescent="0.35">
      <c r="A4" s="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9" t="s">
        <v>8360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67C4-3AE3-4854-AA5F-4ED6A1A2B275}">
  <dimension ref="A1:E7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8" t="s">
        <v>8362</v>
      </c>
      <c r="B1" t="s">
        <v>8364</v>
      </c>
    </row>
    <row r="2" spans="1:5" x14ac:dyDescent="0.35">
      <c r="A2" s="8" t="s">
        <v>8222</v>
      </c>
      <c r="B2" t="s">
        <v>8224</v>
      </c>
    </row>
    <row r="4" spans="1:5" x14ac:dyDescent="0.35">
      <c r="A4" s="8" t="s">
        <v>8363</v>
      </c>
      <c r="B4" s="8" t="s">
        <v>8359</v>
      </c>
    </row>
    <row r="5" spans="1:5" x14ac:dyDescent="0.35">
      <c r="A5" s="8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9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9" t="s">
        <v>8360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EA9F9-6910-4C42-9515-73471657BBAB}">
  <dimension ref="A1:D6"/>
  <sheetViews>
    <sheetView workbookViewId="0"/>
  </sheetViews>
  <sheetFormatPr defaultRowHeight="14.5" x14ac:dyDescent="0.35"/>
  <cols>
    <col min="1" max="1" width="33.54296875" bestFit="1" customWidth="1"/>
    <col min="2" max="2" width="56.26953125" style="3" customWidth="1"/>
  </cols>
  <sheetData>
    <row r="1" spans="1:4" x14ac:dyDescent="0.35">
      <c r="A1" s="14" t="s">
        <v>8380</v>
      </c>
      <c r="B1" s="17" t="s">
        <v>4110</v>
      </c>
      <c r="C1" s="14" t="s">
        <v>8381</v>
      </c>
      <c r="D1" s="14" t="s">
        <v>8382</v>
      </c>
    </row>
    <row r="2" spans="1:4" ht="43.5" x14ac:dyDescent="0.3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3">
        <f>VLOOKUP(A2,Kickstarter!B:E, 3, FALSE)</f>
        <v>2000</v>
      </c>
      <c r="D2">
        <f>VLOOKUP(A2,Kickstarter!B:E, 4, FALSE)</f>
        <v>2020</v>
      </c>
    </row>
    <row r="3" spans="1:4" ht="43.5" x14ac:dyDescent="0.3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 3, FALSE)</f>
        <v>2000</v>
      </c>
      <c r="D3">
        <f>VLOOKUP(A3,Kickstarter!B:E, 4, FALSE)</f>
        <v>2020</v>
      </c>
    </row>
    <row r="4" spans="1:4" ht="43.5" x14ac:dyDescent="0.3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 3, FALSE)</f>
        <v>1500</v>
      </c>
      <c r="D4">
        <f>VLOOKUP(A4,Kickstarter!B:E, 4, FALSE)</f>
        <v>2576</v>
      </c>
    </row>
    <row r="5" spans="1:4" ht="29" x14ac:dyDescent="0.3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 3, FALSE)</f>
        <v>1000</v>
      </c>
      <c r="D5">
        <f>VLOOKUP(A5,Kickstarter!B:E, 4, FALSE)</f>
        <v>1168</v>
      </c>
    </row>
    <row r="6" spans="1:4" ht="43.5" x14ac:dyDescent="0.3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Cateogry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Lapsansky</cp:lastModifiedBy>
  <dcterms:created xsi:type="dcterms:W3CDTF">2017-04-20T15:17:24Z</dcterms:created>
  <dcterms:modified xsi:type="dcterms:W3CDTF">2020-12-10T04:03:46Z</dcterms:modified>
</cp:coreProperties>
</file>