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_\OneDrive\Documentos\GitHub\2__Cursos__P\Data Science\12 Business Intelligence - Utilidad y Areas de oportunidad\exercise\"/>
    </mc:Choice>
  </mc:AlternateContent>
  <xr:revisionPtr revIDLastSave="0" documentId="13_ncr:1_{D1690192-E2CE-4683-972B-CFB9B81A44E6}" xr6:coauthVersionLast="47" xr6:coauthVersionMax="47" xr10:uidLastSave="{00000000-0000-0000-0000-000000000000}"/>
  <bookViews>
    <workbookView xWindow="-120" yWindow="-120" windowWidth="20730" windowHeight="11310" firstSheet="7" activeTab="8" xr2:uid="{E7E535DA-8873-4876-B87F-41F201161035}"/>
  </bookViews>
  <sheets>
    <sheet name="Checklist" sheetId="6" r:id="rId1"/>
    <sheet name="Definición" sheetId="4" r:id="rId2"/>
    <sheet name="Stakeholders" sheetId="5" r:id="rId3"/>
    <sheet name="Income Statement" sheetId="1" r:id="rId4"/>
    <sheet name="Tipos de empresa" sheetId="2" r:id="rId5"/>
    <sheet name="Utilidad bruta y operativa" sheetId="3" r:id="rId6"/>
    <sheet name="Tipos de costos" sheetId="7" r:id="rId7"/>
    <sheet name="Margen de contribución" sheetId="9" r:id="rId8"/>
    <sheet name="Razones matemática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0" l="1"/>
  <c r="E10" i="10"/>
  <c r="D10" i="10"/>
  <c r="D11" i="10" s="1"/>
  <c r="E9" i="10"/>
  <c r="E8" i="10"/>
  <c r="E7" i="10"/>
  <c r="D9" i="10"/>
  <c r="D8" i="10"/>
  <c r="D7" i="10"/>
  <c r="E26" i="9"/>
  <c r="E24" i="9"/>
  <c r="F17" i="6"/>
  <c r="F16" i="6"/>
  <c r="F15" i="6"/>
  <c r="F14" i="6"/>
  <c r="F13" i="6"/>
  <c r="F12" i="6"/>
  <c r="F11" i="6"/>
  <c r="F17" i="10"/>
  <c r="C17" i="10"/>
  <c r="C18" i="10" s="1"/>
  <c r="F33" i="10"/>
  <c r="C33" i="10"/>
  <c r="F29" i="10"/>
  <c r="C29" i="10"/>
  <c r="F23" i="10"/>
  <c r="C23" i="10"/>
  <c r="Q12" i="9"/>
  <c r="S9" i="9" s="1"/>
  <c r="U9" i="9" s="1"/>
  <c r="E26" i="2"/>
  <c r="E22" i="2"/>
  <c r="E16" i="2"/>
  <c r="E11" i="2"/>
  <c r="C26" i="2"/>
  <c r="C22" i="2"/>
  <c r="C16" i="2"/>
  <c r="C11" i="2"/>
  <c r="C25" i="1"/>
  <c r="C21" i="1"/>
  <c r="C15" i="1"/>
  <c r="C10" i="1"/>
  <c r="F18" i="6" l="1"/>
  <c r="G19" i="6" s="1"/>
  <c r="F18" i="10"/>
  <c r="F25" i="10" s="1"/>
  <c r="F35" i="10" s="1"/>
  <c r="F37" i="10" s="1"/>
  <c r="F38" i="10" s="1"/>
  <c r="C25" i="10"/>
  <c r="C35" i="10" s="1"/>
  <c r="C37" i="10" s="1"/>
  <c r="C38" i="10" s="1"/>
  <c r="C18" i="2"/>
  <c r="C28" i="2" s="1"/>
  <c r="E18" i="2"/>
  <c r="E28" i="2" s="1"/>
  <c r="E30" i="2" s="1"/>
  <c r="E31" i="2" s="1"/>
  <c r="C17" i="1"/>
  <c r="C27" i="1" s="1"/>
  <c r="C30" i="2" l="1"/>
  <c r="C31" i="2" s="1"/>
  <c r="C29" i="1"/>
  <c r="C30" i="1" s="1"/>
</calcChain>
</file>

<file path=xl/sharedStrings.xml><?xml version="1.0" encoding="utf-8"?>
<sst xmlns="http://schemas.openxmlformats.org/spreadsheetml/2006/main" count="200" uniqueCount="93">
  <si>
    <t>Ventas</t>
  </si>
  <si>
    <t>Utilidad Bruta</t>
  </si>
  <si>
    <t>Gastos de venta</t>
  </si>
  <si>
    <t>Total de gastos operativos</t>
  </si>
  <si>
    <t>Utilidad Operativa</t>
  </si>
  <si>
    <t>Intereses en inversión</t>
  </si>
  <si>
    <t>Demanda perdida</t>
  </si>
  <si>
    <t>Impuestos</t>
  </si>
  <si>
    <t>Utilidad Neta</t>
  </si>
  <si>
    <t>Gastos de administración</t>
  </si>
  <si>
    <t>Total de otros Ingresos</t>
  </si>
  <si>
    <t>Total de otros Egresos</t>
  </si>
  <si>
    <t>Gastos Operativos</t>
  </si>
  <si>
    <t>Utilidad antes de Impuestos</t>
  </si>
  <si>
    <t>Costo de bienes vendidos</t>
  </si>
  <si>
    <t>Ingresos</t>
  </si>
  <si>
    <t>Otros Ingresos</t>
  </si>
  <si>
    <t>Otros Egresos</t>
  </si>
  <si>
    <t>Empresa A</t>
  </si>
  <si>
    <t>Empresa B</t>
  </si>
  <si>
    <t>-</t>
  </si>
  <si>
    <t>Actividades</t>
  </si>
  <si>
    <t>Aumento en los sueldos de los empleados</t>
  </si>
  <si>
    <t>Aumento en la renta de las oficinas</t>
  </si>
  <si>
    <t>Disminución en el precio de la  madera con la que haces los muebles que vendes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</si>
  <si>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</si>
  <si>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</si>
  <si>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</si>
  <si>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</si>
  <si>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</si>
  <si>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</si>
  <si>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</si>
  <si>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Sin contestar</t>
  </si>
  <si>
    <t>Respuesta</t>
  </si>
  <si>
    <t>Servicios</t>
  </si>
  <si>
    <t>Productos</t>
  </si>
  <si>
    <t>Stakeholders</t>
  </si>
  <si>
    <t>Stakeholder 1</t>
  </si>
  <si>
    <t>Stakeholder 2</t>
  </si>
  <si>
    <t>Ejemplos</t>
  </si>
  <si>
    <t>Costo de la electricidad</t>
  </si>
  <si>
    <t>Costo de clavos utilizados en la creación de tus productos</t>
  </si>
  <si>
    <t>Renta de las oficinas generales</t>
  </si>
  <si>
    <t>Comisión pagada a cada vendedor por conseguir clientes</t>
  </si>
  <si>
    <t>Nómina</t>
  </si>
  <si>
    <t>Presupuesto de publicidad mensual</t>
  </si>
  <si>
    <t>Internet</t>
  </si>
  <si>
    <t>Comisión pagada al banco por compras con tarjeta de crédito</t>
  </si>
  <si>
    <t>Pago de seguros para empleados</t>
  </si>
  <si>
    <t>Licencia de software para administración</t>
  </si>
  <si>
    <t>Costo Fijo</t>
  </si>
  <si>
    <t>Costo Variable</t>
  </si>
  <si>
    <t>Costos variables</t>
  </si>
  <si>
    <t>Total Costos Variables</t>
  </si>
  <si>
    <t>Margen de contribución</t>
  </si>
  <si>
    <t>Precio de venta</t>
  </si>
  <si>
    <t>Pan</t>
  </si>
  <si>
    <t>Carne</t>
  </si>
  <si>
    <t>Queso</t>
  </si>
  <si>
    <t>Gastos Fijos</t>
  </si>
  <si>
    <t>Punto de equilibrio en unidades</t>
  </si>
  <si>
    <t>Definición</t>
  </si>
  <si>
    <t>Tipos de empresa</t>
  </si>
  <si>
    <t>Utilidad Bruta y operativa</t>
  </si>
  <si>
    <t>Tipos de costos</t>
  </si>
  <si>
    <t>Razones matemáticas</t>
  </si>
  <si>
    <t>Stakeholders 3</t>
  </si>
  <si>
    <t>Clientes</t>
  </si>
  <si>
    <t>Accionistas</t>
  </si>
  <si>
    <t>Empleados</t>
  </si>
  <si>
    <t>Costo Semivariable</t>
  </si>
  <si>
    <t>Margen de contribución:</t>
  </si>
  <si>
    <t>Punto de equilibrio:</t>
  </si>
  <si>
    <t>1. The Burguer Company te contrata para ser la persona encargada del departamento de Business Intelligence por lo que espera que puedas responder las siguientes preguntas:</t>
  </si>
  <si>
    <t>¿Cuál es el margen de contribución de la hamburguesa con queso?</t>
  </si>
  <si>
    <t>¿Cuál sería el punto de equilibrio?</t>
  </si>
  <si>
    <r>
      <t>Cuentas con la siguiente información</t>
    </r>
    <r>
      <rPr>
        <sz val="14"/>
        <color rgb="FF000000"/>
        <rFont val="Calibri"/>
        <family val="2"/>
        <scheme val="minor"/>
      </rPr>
      <t>:</t>
    </r>
  </si>
  <si>
    <t>Costos por hamburguesa de queso</t>
  </si>
  <si>
    <r>
      <t>Pan</t>
    </r>
    <r>
      <rPr>
        <sz val="14"/>
        <color rgb="FF000000"/>
        <rFont val="Calibri"/>
        <family val="2"/>
        <scheme val="minor"/>
      </rPr>
      <t>: $</t>
    </r>
  </si>
  <si>
    <r>
      <t>Carne</t>
    </r>
    <r>
      <rPr>
        <sz val="14"/>
        <color rgb="FF000000"/>
        <rFont val="Calibri"/>
        <family val="2"/>
        <scheme val="minor"/>
      </rPr>
      <t>: $</t>
    </r>
  </si>
  <si>
    <r>
      <t>Rebanada</t>
    </r>
    <r>
      <rPr>
        <sz val="14"/>
        <color rgb="FF000000"/>
        <rFont val="Calibri"/>
        <family val="2"/>
        <scheme val="minor"/>
      </rPr>
      <t xml:space="preserve"> </t>
    </r>
    <r>
      <rPr>
        <b/>
        <sz val="14"/>
        <color rgb="FF000000"/>
        <rFont val="Calibri"/>
        <family val="2"/>
        <scheme val="minor"/>
      </rPr>
      <t>de queso</t>
    </r>
    <r>
      <rPr>
        <sz val="14"/>
        <color rgb="FF000000"/>
        <rFont val="Calibri"/>
        <family val="2"/>
        <scheme val="minor"/>
      </rPr>
      <t>: $</t>
    </r>
  </si>
  <si>
    <r>
      <t>Precio de venta</t>
    </r>
    <r>
      <rPr>
        <sz val="14"/>
        <color rgb="FF000000"/>
        <rFont val="Calibri"/>
        <family val="2"/>
        <scheme val="minor"/>
      </rPr>
      <t xml:space="preserve"> de la hamburguesa de queso: $</t>
    </r>
  </si>
  <si>
    <r>
      <t>Gastos Operativos</t>
    </r>
    <r>
      <rPr>
        <sz val="14"/>
        <color rgb="FF000000"/>
        <rFont val="Calibri"/>
        <family val="2"/>
        <scheme val="minor"/>
      </rPr>
      <t>: $</t>
    </r>
  </si>
  <si>
    <t>Calcula las siguientes razones para ambas empresas</t>
  </si>
  <si>
    <t>1. Utilidad Bruta a Ventas</t>
  </si>
  <si>
    <t>2. Gastos Operativos a Ventas</t>
  </si>
  <si>
    <t>3. Utilidad Neta a Ventas</t>
  </si>
  <si>
    <r>
      <t xml:space="preserve">4. Calcula el Margen de contribución </t>
    </r>
    <r>
      <rPr>
        <b/>
        <sz val="11"/>
        <color rgb="FF000000"/>
        <rFont val="Calibri"/>
        <family val="2"/>
        <scheme val="minor"/>
      </rPr>
      <t>(Punto extra)</t>
    </r>
  </si>
  <si>
    <r>
      <t xml:space="preserve">5. Calcula el punto de equilibrio en VENTAS </t>
    </r>
    <r>
      <rPr>
        <b/>
        <sz val="11"/>
        <color rgb="FF000000"/>
        <rFont val="Calibri"/>
        <family val="2"/>
        <scheme val="minor"/>
      </rPr>
      <t>(Punto extra)</t>
    </r>
  </si>
  <si>
    <t>6. ¿Qué empresa consideras mejor y por qué?</t>
  </si>
  <si>
    <t>considero que ninguna es mejor que otro, sin embargo la empresa B tiene un punto de equilibrio mas bajo</t>
  </si>
  <si>
    <t>dolares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</si>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</sst>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657B83"/>
      <name val="Consolas"/>
      <family val="3"/>
    </font>
    <font>
      <sz val="11"/>
      <color theme="0"/>
      <name val="Consolas"/>
      <family val="3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5" fontId="3" fillId="3" borderId="0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/>
    <xf numFmtId="165" fontId="5" fillId="5" borderId="0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4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0" xfId="1" applyNumberFormat="1" applyFont="1" applyFill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5" fontId="4" fillId="5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165" fontId="3" fillId="7" borderId="0" xfId="0" applyNumberFormat="1" applyFont="1" applyFill="1" applyAlignment="1">
      <alignment horizontal="center" vertical="center"/>
    </xf>
    <xf numFmtId="0" fontId="3" fillId="8" borderId="0" xfId="0" applyFont="1" applyFill="1"/>
    <xf numFmtId="165" fontId="4" fillId="8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165" fontId="3" fillId="7" borderId="2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6" fillId="2" borderId="0" xfId="0" applyFont="1" applyFill="1"/>
    <xf numFmtId="0" fontId="3" fillId="5" borderId="0" xfId="0" applyFont="1" applyFill="1" applyAlignment="1">
      <alignment horizontal="center" vertical="center"/>
    </xf>
    <xf numFmtId="0" fontId="0" fillId="2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165" fontId="4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0" fillId="9" borderId="0" xfId="0" applyFill="1" applyBorder="1"/>
    <xf numFmtId="0" fontId="3" fillId="9" borderId="0" xfId="0" applyFont="1" applyFill="1" applyBorder="1"/>
    <xf numFmtId="165" fontId="3" fillId="9" borderId="0" xfId="1" applyNumberFormat="1" applyFont="1" applyFill="1" applyBorder="1" applyAlignment="1">
      <alignment horizontal="center" vertical="center"/>
    </xf>
    <xf numFmtId="165" fontId="4" fillId="9" borderId="0" xfId="1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1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left" vertical="center"/>
    </xf>
    <xf numFmtId="0" fontId="2" fillId="2" borderId="0" xfId="0" applyFont="1" applyFill="1"/>
    <xf numFmtId="0" fontId="7" fillId="2" borderId="0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11" borderId="0" xfId="0" applyFont="1" applyFill="1"/>
    <xf numFmtId="0" fontId="6" fillId="2" borderId="0" xfId="0" applyFont="1" applyFill="1" applyAlignment="1">
      <alignment horizontal="center"/>
    </xf>
    <xf numFmtId="0" fontId="7" fillId="6" borderId="0" xfId="0" applyFont="1" applyFill="1" applyBorder="1" applyAlignment="1">
      <alignment horizontal="left" vertical="center"/>
    </xf>
    <xf numFmtId="0" fontId="0" fillId="6" borderId="0" xfId="0" applyFill="1" applyBorder="1"/>
    <xf numFmtId="0" fontId="3" fillId="6" borderId="0" xfId="0" applyFont="1" applyFill="1" applyBorder="1"/>
    <xf numFmtId="165" fontId="3" fillId="6" borderId="0" xfId="1" applyNumberFormat="1" applyFont="1" applyFill="1" applyBorder="1" applyAlignment="1">
      <alignment horizontal="center" vertical="center"/>
    </xf>
    <xf numFmtId="165" fontId="4" fillId="6" borderId="0" xfId="1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65" fontId="5" fillId="6" borderId="0" xfId="1" applyNumberFormat="1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3" fillId="4" borderId="0" xfId="0" applyFont="1" applyFill="1" applyBorder="1"/>
    <xf numFmtId="165" fontId="3" fillId="4" borderId="0" xfId="1" applyNumberFormat="1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Font="1" applyFill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164" fontId="2" fillId="2" borderId="0" xfId="1" applyFont="1" applyFill="1" applyBorder="1" applyAlignment="1">
      <alignment horizontal="center" vertical="center"/>
    </xf>
    <xf numFmtId="9" fontId="0" fillId="2" borderId="0" xfId="2" applyFont="1" applyFill="1"/>
    <xf numFmtId="9" fontId="0" fillId="2" borderId="0" xfId="0" applyNumberFormat="1" applyFill="1"/>
    <xf numFmtId="0" fontId="11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0" fillId="9" borderId="0" xfId="0" applyFill="1"/>
    <xf numFmtId="0" fontId="0" fillId="7" borderId="0" xfId="0" applyFill="1"/>
    <xf numFmtId="0" fontId="9" fillId="7" borderId="0" xfId="0" applyFont="1" applyFill="1"/>
    <xf numFmtId="0" fontId="9" fillId="9" borderId="0" xfId="0" applyFont="1" applyFill="1"/>
    <xf numFmtId="9" fontId="2" fillId="2" borderId="0" xfId="2" applyFont="1" applyFill="1"/>
    <xf numFmtId="0" fontId="12" fillId="0" borderId="0" xfId="0" applyFont="1" applyBorder="1"/>
    <xf numFmtId="0" fontId="0" fillId="0" borderId="0" xfId="0" applyBorder="1"/>
    <xf numFmtId="0" fontId="13" fillId="0" borderId="0" xfId="0" applyFont="1" applyBorder="1"/>
    <xf numFmtId="4" fontId="0" fillId="2" borderId="0" xfId="0" applyNumberFormat="1" applyFill="1" applyBorder="1"/>
    <xf numFmtId="0" fontId="14" fillId="0" borderId="0" xfId="0" applyFont="1"/>
    <xf numFmtId="10" fontId="0" fillId="2" borderId="0" xfId="0" applyNumberFormat="1" applyFill="1"/>
    <xf numFmtId="43" fontId="0" fillId="2" borderId="0" xfId="0" applyNumberFormat="1" applyFill="1"/>
    <xf numFmtId="0" fontId="12" fillId="0" borderId="0" xfId="0" applyFont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fmlaLink="$E$11" lockText="1" noThreeD="1"/>
</file>

<file path=xl/ctrlProps/ctrlProp2.xml><?xml version="1.0" encoding="utf-8"?>
<formControlPr xmlns="http://schemas.microsoft.com/office/spreadsheetml/2009/9/main" objectType="CheckBox" fmlaLink="$E$12" lockText="1" noThreeD="1"/>
</file>

<file path=xl/ctrlProps/ctrlProp3.xml><?xml version="1.0" encoding="utf-8"?>
<formControlPr xmlns="http://schemas.microsoft.com/office/spreadsheetml/2009/9/main" objectType="CheckBox" fmlaLink="$E$13" lockText="1" noThreeD="1"/>
</file>

<file path=xl/ctrlProps/ctrlProp4.xml><?xml version="1.0" encoding="utf-8"?>
<formControlPr xmlns="http://schemas.microsoft.com/office/spreadsheetml/2009/9/main" objectType="CheckBox" fmlaLink="$E$14" lockText="1" noThreeD="1"/>
</file>

<file path=xl/ctrlProps/ctrlProp5.xml><?xml version="1.0" encoding="utf-8"?>
<formControlPr xmlns="http://schemas.microsoft.com/office/spreadsheetml/2009/9/main" objectType="CheckBox" fmlaLink="$E$15" lockText="1" noThreeD="1"/>
</file>

<file path=xl/ctrlProps/ctrlProp6.xml><?xml version="1.0" encoding="utf-8"?>
<formControlPr xmlns="http://schemas.microsoft.com/office/spreadsheetml/2009/9/main" objectType="CheckBox" fmlaLink="$E$16" lockText="1" noThreeD="1"/>
</file>

<file path=xl/ctrlProps/ctrlProp7.xml><?xml version="1.0" encoding="utf-8"?>
<formControlPr xmlns="http://schemas.microsoft.com/office/spreadsheetml/2009/9/main" objectType="CheckBox" fmlaLink="$E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9525</xdr:rowOff>
        </xdr:from>
        <xdr:to>
          <xdr:col>3</xdr:col>
          <xdr:colOff>323850</xdr:colOff>
          <xdr:row>10</xdr:row>
          <xdr:rowOff>257175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11</xdr:row>
          <xdr:rowOff>38100</xdr:rowOff>
        </xdr:from>
        <xdr:to>
          <xdr:col>3</xdr:col>
          <xdr:colOff>314325</xdr:colOff>
          <xdr:row>11</xdr:row>
          <xdr:rowOff>285750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12</xdr:row>
          <xdr:rowOff>19050</xdr:rowOff>
        </xdr:from>
        <xdr:to>
          <xdr:col>3</xdr:col>
          <xdr:colOff>314325</xdr:colOff>
          <xdr:row>12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19050</xdr:rowOff>
        </xdr:from>
        <xdr:to>
          <xdr:col>3</xdr:col>
          <xdr:colOff>323850</xdr:colOff>
          <xdr:row>13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14</xdr:row>
          <xdr:rowOff>9525</xdr:rowOff>
        </xdr:from>
        <xdr:to>
          <xdr:col>3</xdr:col>
          <xdr:colOff>276225</xdr:colOff>
          <xdr:row>15</xdr:row>
          <xdr:rowOff>19050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15</xdr:row>
          <xdr:rowOff>38100</xdr:rowOff>
        </xdr:from>
        <xdr:to>
          <xdr:col>3</xdr:col>
          <xdr:colOff>314325</xdr:colOff>
          <xdr:row>15</xdr:row>
          <xdr:rowOff>285750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16</xdr:row>
          <xdr:rowOff>28575</xdr:rowOff>
        </xdr:from>
        <xdr:to>
          <xdr:col>3</xdr:col>
          <xdr:colOff>314325</xdr:colOff>
          <xdr:row>16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0"/>
          <a:ext cx="86963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4350" y="66676"/>
          <a:ext cx="7623891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324" y="1333500"/>
          <a:ext cx="27717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943600" y="1866900"/>
          <a:ext cx="2771775" cy="4953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macro="" textlink="$G$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3175" y="2476500"/>
          <a:ext cx="20288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60416DC-21A6-4806-92C5-69A6BB7220A9}" type="TxLink">
            <a:rPr lang="en-US" sz="3600" b="1" i="0" u="none" strike="noStrike">
              <a:solidFill>
                <a:schemeClr val="accent6"/>
              </a:solidFill>
              <a:latin typeface="Calibri"/>
              <a:cs typeface="Calibri"/>
            </a:rPr>
            <a:pPr algn="ctr"/>
            <a:t>14%</a:t>
          </a:fld>
          <a:endParaRPr lang="es-MX" sz="3600" b="1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3076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114300</xdr:rowOff>
    </xdr:to>
    <xdr:pic>
      <xdr:nvPicPr>
        <xdr:cNvPr id="7" name="Gráfico 6" descr="Marca de insignia1 con rellen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62400" y="1343025"/>
          <a:ext cx="485775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5" y="104775"/>
          <a:ext cx="14925675" cy="85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3850" y="1047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0" y="1152525"/>
          <a:ext cx="9906000" cy="33147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104775</xdr:colOff>
      <xdr:row>21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71550" y="1438275"/>
          <a:ext cx="8277225" cy="2609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ln>
                <a:noFill/>
              </a:ln>
              <a:solidFill>
                <a:schemeClr val="bg1"/>
              </a:solidFill>
            </a:rPr>
            <a:t>Business</a:t>
          </a: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 Intelligence es...</a:t>
          </a:r>
        </a:p>
        <a:p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es un conjunto de estrategias, aplicaciones y tecnologias que no ayuda a comprender en que situacion se encuentra el negocio.</a:t>
          </a:r>
          <a:endParaRPr lang="es-MX" sz="2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180974</xdr:rowOff>
    </xdr:to>
    <xdr:pic>
      <xdr:nvPicPr>
        <xdr:cNvPr id="9" name="Gráfico 8" descr="Gráfico de barras con tendencia alcista con relleno sóli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29950" y="1543049"/>
          <a:ext cx="244792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19</xdr:row>
      <xdr:rowOff>190500</xdr:rowOff>
    </xdr:to>
    <xdr:pic>
      <xdr:nvPicPr>
        <xdr:cNvPr id="5" name="Gráfico 4" descr="Red social con relleno sóli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3067050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4800" y="0"/>
          <a:ext cx="66484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4825" y="1"/>
          <a:ext cx="6305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10</xdr:row>
      <xdr:rowOff>85725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343525" y="1695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14</xdr:row>
      <xdr:rowOff>152400</xdr:rowOff>
    </xdr:from>
    <xdr:to>
      <xdr:col>4</xdr:col>
      <xdr:colOff>657224</xdr:colOff>
      <xdr:row>14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13</xdr:row>
      <xdr:rowOff>123825</xdr:rowOff>
    </xdr:from>
    <xdr:to>
      <xdr:col>8</xdr:col>
      <xdr:colOff>638174</xdr:colOff>
      <xdr:row>15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16</xdr:row>
      <xdr:rowOff>152400</xdr:rowOff>
    </xdr:from>
    <xdr:to>
      <xdr:col>4</xdr:col>
      <xdr:colOff>647699</xdr:colOff>
      <xdr:row>16</xdr:row>
      <xdr:rowOff>152401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15</xdr:row>
      <xdr:rowOff>114300</xdr:rowOff>
    </xdr:from>
    <xdr:to>
      <xdr:col>8</xdr:col>
      <xdr:colOff>628649</xdr:colOff>
      <xdr:row>17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20</xdr:row>
      <xdr:rowOff>114300</xdr:rowOff>
    </xdr:from>
    <xdr:to>
      <xdr:col>4</xdr:col>
      <xdr:colOff>619124</xdr:colOff>
      <xdr:row>20</xdr:row>
      <xdr:rowOff>114301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19</xdr:row>
      <xdr:rowOff>85725</xdr:rowOff>
    </xdr:from>
    <xdr:to>
      <xdr:col>8</xdr:col>
      <xdr:colOff>600074</xdr:colOff>
      <xdr:row>21</xdr:row>
      <xdr:rowOff>95250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24</xdr:row>
      <xdr:rowOff>104775</xdr:rowOff>
    </xdr:from>
    <xdr:to>
      <xdr:col>4</xdr:col>
      <xdr:colOff>590549</xdr:colOff>
      <xdr:row>24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23</xdr:row>
      <xdr:rowOff>76200</xdr:rowOff>
    </xdr:from>
    <xdr:to>
      <xdr:col>8</xdr:col>
      <xdr:colOff>571499</xdr:colOff>
      <xdr:row>25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26</xdr:row>
      <xdr:rowOff>104775</xdr:rowOff>
    </xdr:from>
    <xdr:to>
      <xdr:col>4</xdr:col>
      <xdr:colOff>590549</xdr:colOff>
      <xdr:row>26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25</xdr:row>
      <xdr:rowOff>66675</xdr:rowOff>
    </xdr:from>
    <xdr:to>
      <xdr:col>9</xdr:col>
      <xdr:colOff>609600</xdr:colOff>
      <xdr:row>27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28</xdr:row>
      <xdr:rowOff>114300</xdr:rowOff>
    </xdr:from>
    <xdr:to>
      <xdr:col>4</xdr:col>
      <xdr:colOff>590549</xdr:colOff>
      <xdr:row>28</xdr:row>
      <xdr:rowOff>114301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27</xdr:row>
      <xdr:rowOff>66675</xdr:rowOff>
    </xdr:from>
    <xdr:to>
      <xdr:col>13</xdr:col>
      <xdr:colOff>0</xdr:colOff>
      <xdr:row>29</xdr:row>
      <xdr:rowOff>85725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29</xdr:row>
      <xdr:rowOff>133350</xdr:rowOff>
    </xdr:from>
    <xdr:to>
      <xdr:col>4</xdr:col>
      <xdr:colOff>590549</xdr:colOff>
      <xdr:row>29</xdr:row>
      <xdr:rowOff>133351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28</xdr:row>
      <xdr:rowOff>200025</xdr:rowOff>
    </xdr:from>
    <xdr:to>
      <xdr:col>9</xdr:col>
      <xdr:colOff>95250</xdr:colOff>
      <xdr:row>30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4800" y="1"/>
          <a:ext cx="101250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4800" y="1"/>
          <a:ext cx="99345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1</xdr:col>
      <xdr:colOff>5257800</xdr:colOff>
      <xdr:row>24</xdr:row>
      <xdr:rowOff>114300</xdr:rowOff>
    </xdr:to>
    <xdr:pic>
      <xdr:nvPicPr>
        <xdr:cNvPr id="5" name="Gráfico 4" descr="Fábrica con relleno sóli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4810125"/>
          <a:ext cx="1409700" cy="140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1</xdr:col>
      <xdr:colOff>5229224</xdr:colOff>
      <xdr:row>24</xdr:row>
      <xdr:rowOff>9524</xdr:rowOff>
    </xdr:to>
    <xdr:pic>
      <xdr:nvPicPr>
        <xdr:cNvPr id="5" name="Gráfico 4" descr="Portapapeles parcialmente comprobado con relleno sólid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43449" y="4867274"/>
          <a:ext cx="1247775" cy="124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19</xdr:col>
      <xdr:colOff>533400</xdr:colOff>
      <xdr:row>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5725" y="66675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285750</xdr:colOff>
      <xdr:row>0</xdr:row>
      <xdr:rowOff>66675</xdr:rowOff>
    </xdr:from>
    <xdr:to>
      <xdr:col>18</xdr:col>
      <xdr:colOff>47625</xdr:colOff>
      <xdr:row>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85750" y="666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10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4800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04825" y="1"/>
          <a:ext cx="900112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169-2417-42A3-8FEC-B8C74BE12AAB}">
  <sheetPr codeName="Hoja1"/>
  <dimension ref="B11:G21"/>
  <sheetViews>
    <sheetView workbookViewId="0">
      <selection activeCell="J20" sqref="J20"/>
    </sheetView>
  </sheetViews>
  <sheetFormatPr baseColWidth="10" defaultRowHeight="15" x14ac:dyDescent="0.25"/>
  <cols>
    <col min="1" max="1" width="11.42578125" style="1"/>
    <col min="2" max="2" width="39.140625" style="1" customWidth="1"/>
    <col min="3" max="4" width="11.42578125" style="1"/>
    <col min="5" max="5" width="21.85546875" style="1" customWidth="1"/>
    <col min="6" max="16384" width="11.42578125" style="1"/>
  </cols>
  <sheetData>
    <row r="11" spans="2:6" ht="23.25" x14ac:dyDescent="0.35">
      <c r="B11" s="88" t="s">
        <v>61</v>
      </c>
      <c r="C11" s="87"/>
      <c r="D11" s="87"/>
      <c r="E11" s="56" t="b">
        <v>1</v>
      </c>
      <c r="F11" s="84">
        <f t="shared" ref="F11:F17" si="0">IF(E11,1,0)</f>
        <v>1</v>
      </c>
    </row>
    <row r="12" spans="2:6" ht="23.25" x14ac:dyDescent="0.35">
      <c r="B12" s="89" t="s">
        <v>36</v>
      </c>
      <c r="C12" s="86"/>
      <c r="D12" s="86"/>
      <c r="E12" s="56" t="b">
        <v>0</v>
      </c>
      <c r="F12" s="84">
        <f t="shared" si="0"/>
        <v>0</v>
      </c>
    </row>
    <row r="13" spans="2:6" ht="23.25" x14ac:dyDescent="0.35">
      <c r="B13" s="88" t="s">
        <v>62</v>
      </c>
      <c r="C13" s="87"/>
      <c r="D13" s="87"/>
      <c r="E13" s="56" t="b">
        <v>0</v>
      </c>
      <c r="F13" s="84">
        <f t="shared" si="0"/>
        <v>0</v>
      </c>
    </row>
    <row r="14" spans="2:6" ht="23.25" x14ac:dyDescent="0.35">
      <c r="B14" s="89" t="s">
        <v>63</v>
      </c>
      <c r="C14" s="86"/>
      <c r="D14" s="86"/>
      <c r="E14" s="56" t="b">
        <v>0</v>
      </c>
      <c r="F14" s="84">
        <f t="shared" si="0"/>
        <v>0</v>
      </c>
    </row>
    <row r="15" spans="2:6" ht="23.25" x14ac:dyDescent="0.35">
      <c r="B15" s="88" t="s">
        <v>64</v>
      </c>
      <c r="C15" s="87"/>
      <c r="D15" s="87"/>
      <c r="E15" s="56" t="b">
        <v>0</v>
      </c>
      <c r="F15" s="84">
        <f t="shared" si="0"/>
        <v>0</v>
      </c>
    </row>
    <row r="16" spans="2:6" ht="23.25" x14ac:dyDescent="0.35">
      <c r="B16" s="89" t="s">
        <v>54</v>
      </c>
      <c r="C16" s="86"/>
      <c r="D16" s="86"/>
      <c r="E16" s="56" t="b">
        <v>0</v>
      </c>
      <c r="F16" s="84">
        <f t="shared" si="0"/>
        <v>0</v>
      </c>
    </row>
    <row r="17" spans="2:7" ht="23.25" x14ac:dyDescent="0.35">
      <c r="B17" s="88" t="s">
        <v>65</v>
      </c>
      <c r="C17" s="87"/>
      <c r="D17" s="87"/>
      <c r="E17" s="56" t="b">
        <v>0</v>
      </c>
      <c r="F17" s="84">
        <f t="shared" si="0"/>
        <v>0</v>
      </c>
    </row>
    <row r="18" spans="2:7" x14ac:dyDescent="0.25">
      <c r="E18" s="56"/>
      <c r="F18" s="84">
        <f>SUM(F11:F17)</f>
        <v>1</v>
      </c>
    </row>
    <row r="19" spans="2:7" x14ac:dyDescent="0.25">
      <c r="F19" s="85"/>
      <c r="G19" s="90">
        <f>F18/7</f>
        <v>0.14285714285714285</v>
      </c>
    </row>
    <row r="20" spans="2:7" x14ac:dyDescent="0.25">
      <c r="F20" s="85"/>
    </row>
    <row r="21" spans="2:7" x14ac:dyDescent="0.25">
      <c r="F21" s="8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2</xdr:col>
                    <xdr:colOff>723900</xdr:colOff>
                    <xdr:row>10</xdr:row>
                    <xdr:rowOff>9525</xdr:rowOff>
                  </from>
                  <to>
                    <xdr:col>3</xdr:col>
                    <xdr:colOff>323850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2</xdr:col>
                    <xdr:colOff>714375</xdr:colOff>
                    <xdr:row>11</xdr:row>
                    <xdr:rowOff>38100</xdr:rowOff>
                  </from>
                  <to>
                    <xdr:col>3</xdr:col>
                    <xdr:colOff>314325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714375</xdr:colOff>
                    <xdr:row>12</xdr:row>
                    <xdr:rowOff>19050</xdr:rowOff>
                  </from>
                  <to>
                    <xdr:col>3</xdr:col>
                    <xdr:colOff>314325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2</xdr:col>
                    <xdr:colOff>723900</xdr:colOff>
                    <xdr:row>13</xdr:row>
                    <xdr:rowOff>19050</xdr:rowOff>
                  </from>
                  <to>
                    <xdr:col>3</xdr:col>
                    <xdr:colOff>323850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2</xdr:col>
                    <xdr:colOff>714375</xdr:colOff>
                    <xdr:row>14</xdr:row>
                    <xdr:rowOff>9525</xdr:rowOff>
                  </from>
                  <to>
                    <xdr:col>3</xdr:col>
                    <xdr:colOff>276225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714375</xdr:colOff>
                    <xdr:row>15</xdr:row>
                    <xdr:rowOff>38100</xdr:rowOff>
                  </from>
                  <to>
                    <xdr:col>3</xdr:col>
                    <xdr:colOff>314325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714375</xdr:colOff>
                    <xdr:row>16</xdr:row>
                    <xdr:rowOff>28575</xdr:rowOff>
                  </from>
                  <to>
                    <xdr:col>3</xdr:col>
                    <xdr:colOff>314325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D70-C471-4045-9DA8-442BAD578E70}">
  <sheetPr codeName="Hoja2"/>
  <dimension ref="A1"/>
  <sheetViews>
    <sheetView topLeftCell="A5" workbookViewId="0">
      <selection activeCell="T13" sqref="T13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898-BB61-4595-893D-A94F9494582C}">
  <sheetPr codeName="Hoja3"/>
  <dimension ref="B6:G26"/>
  <sheetViews>
    <sheetView workbookViewId="0">
      <selection activeCell="C15" sqref="C15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43" style="1" customWidth="1"/>
    <col min="6" max="6" width="33.5703125" style="1" bestFit="1" customWidth="1"/>
    <col min="7" max="16384" width="11.42578125" style="1"/>
  </cols>
  <sheetData>
    <row r="6" spans="2:7" ht="21" x14ac:dyDescent="0.35">
      <c r="C6" s="36"/>
      <c r="D6" s="36"/>
    </row>
    <row r="7" spans="2:7" ht="21" x14ac:dyDescent="0.35">
      <c r="B7" s="36"/>
      <c r="C7" s="36"/>
      <c r="D7" s="36"/>
      <c r="E7" s="61" t="s">
        <v>33</v>
      </c>
    </row>
    <row r="8" spans="2:7" ht="23.25" x14ac:dyDescent="0.25">
      <c r="B8" s="70" t="s">
        <v>37</v>
      </c>
      <c r="C8" s="71"/>
      <c r="D8" s="71"/>
      <c r="E8" s="74" t="s">
        <v>68</v>
      </c>
      <c r="F8" s="38"/>
      <c r="G8" s="56" t="s">
        <v>4</v>
      </c>
    </row>
    <row r="9" spans="2:7" ht="23.25" x14ac:dyDescent="0.3">
      <c r="B9" s="70" t="s">
        <v>38</v>
      </c>
      <c r="C9" s="72"/>
      <c r="D9" s="71"/>
      <c r="E9" s="74" t="s">
        <v>67</v>
      </c>
      <c r="F9" s="39"/>
      <c r="G9" s="56" t="s">
        <v>1</v>
      </c>
    </row>
    <row r="10" spans="2:7" ht="23.25" x14ac:dyDescent="0.3">
      <c r="B10" s="70" t="s">
        <v>66</v>
      </c>
      <c r="C10" s="73"/>
      <c r="D10" s="71"/>
      <c r="E10" s="74" t="s">
        <v>69</v>
      </c>
      <c r="F10" s="41"/>
      <c r="G10" s="56" t="s">
        <v>32</v>
      </c>
    </row>
    <row r="11" spans="2:7" ht="18.75" x14ac:dyDescent="0.3">
      <c r="B11" s="57"/>
      <c r="C11" s="4"/>
      <c r="D11" s="38"/>
      <c r="E11" s="4"/>
      <c r="F11" s="40"/>
    </row>
    <row r="12" spans="2:7" ht="18.75" x14ac:dyDescent="0.3">
      <c r="B12" s="57"/>
      <c r="C12" s="4"/>
      <c r="D12" s="38"/>
      <c r="E12" s="4"/>
      <c r="F12" s="45"/>
    </row>
    <row r="13" spans="2:7" ht="18.75" x14ac:dyDescent="0.3">
      <c r="B13" s="57"/>
      <c r="C13" s="4"/>
      <c r="D13" s="38"/>
      <c r="E13" s="4"/>
      <c r="F13" s="40"/>
    </row>
    <row r="14" spans="2:7" ht="18.75" x14ac:dyDescent="0.3">
      <c r="B14" s="57"/>
      <c r="C14" s="4"/>
      <c r="D14" s="38"/>
      <c r="E14" s="4"/>
      <c r="F14" s="44"/>
    </row>
    <row r="15" spans="2:7" ht="18.75" x14ac:dyDescent="0.25">
      <c r="B15" s="57"/>
      <c r="C15" s="4"/>
      <c r="D15" s="38"/>
      <c r="E15" s="4"/>
      <c r="F15" s="43"/>
    </row>
    <row r="16" spans="2:7" ht="18.75" x14ac:dyDescent="0.3">
      <c r="B16" s="57"/>
      <c r="C16" s="4"/>
      <c r="D16" s="38"/>
      <c r="E16" s="4"/>
      <c r="F16" s="41"/>
    </row>
    <row r="17" spans="2:6" ht="18.75" x14ac:dyDescent="0.3">
      <c r="B17" s="57"/>
      <c r="C17" s="4"/>
      <c r="D17" s="38"/>
      <c r="E17" s="4"/>
      <c r="F17" s="40"/>
    </row>
    <row r="18" spans="2:6" ht="18.75" x14ac:dyDescent="0.3">
      <c r="B18" s="57"/>
      <c r="C18" s="4"/>
      <c r="D18" s="38"/>
      <c r="E18" s="4"/>
      <c r="F18" s="44"/>
    </row>
    <row r="19" spans="2:6" ht="18.75" x14ac:dyDescent="0.3">
      <c r="B19" s="40"/>
      <c r="C19" s="42"/>
      <c r="D19" s="38"/>
      <c r="E19" s="42"/>
      <c r="F19" s="43"/>
    </row>
    <row r="20" spans="2:6" ht="18.75" x14ac:dyDescent="0.3">
      <c r="B20" s="40"/>
      <c r="C20" s="42"/>
      <c r="D20" s="38"/>
      <c r="E20" s="42"/>
      <c r="F20" s="41"/>
    </row>
    <row r="21" spans="2:6" ht="18.75" x14ac:dyDescent="0.3">
      <c r="B21" s="40"/>
      <c r="C21" s="43"/>
      <c r="D21" s="38"/>
      <c r="E21" s="43"/>
      <c r="F21" s="40"/>
    </row>
    <row r="22" spans="2:6" ht="18.75" x14ac:dyDescent="0.3">
      <c r="B22" s="40"/>
      <c r="C22" s="46"/>
      <c r="D22" s="38"/>
      <c r="E22" s="46"/>
      <c r="F22" s="40"/>
    </row>
    <row r="23" spans="2:6" ht="18.75" x14ac:dyDescent="0.3">
      <c r="B23" s="40"/>
      <c r="C23" s="43"/>
      <c r="D23" s="38"/>
      <c r="E23" s="43"/>
      <c r="F23" s="40"/>
    </row>
    <row r="24" spans="2:6" ht="18.75" x14ac:dyDescent="0.3">
      <c r="B24" s="40"/>
      <c r="C24" s="42"/>
      <c r="D24" s="38"/>
      <c r="E24" s="42"/>
      <c r="F24" s="41"/>
    </row>
    <row r="25" spans="2:6" ht="18.75" x14ac:dyDescent="0.3">
      <c r="B25" s="47"/>
      <c r="C25" s="4"/>
      <c r="D25" s="38"/>
      <c r="E25" s="4"/>
      <c r="F25" s="48"/>
    </row>
    <row r="26" spans="2:6" ht="18.75" x14ac:dyDescent="0.3">
      <c r="B26" s="3"/>
      <c r="C26" s="3"/>
    </row>
  </sheetData>
  <dataValidations count="1">
    <dataValidation allowBlank="1" showInputMessage="1" showErrorMessage="1" promptTitle="Selecciona" sqref="E8:E10" xr:uid="{213E1F30-46CC-4343-8C14-D0524227ECF7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6E94-71AB-47C4-B568-6D694B23ED12}">
  <sheetPr codeName="Hoja4"/>
  <dimension ref="B7:C31"/>
  <sheetViews>
    <sheetView topLeftCell="A16" workbookViewId="0">
      <selection activeCell="B34" sqref="B34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3.7109375" style="1" bestFit="1" customWidth="1"/>
    <col min="4" max="16384" width="11.42578125" style="1"/>
  </cols>
  <sheetData>
    <row r="7" spans="2:3" ht="18.75" x14ac:dyDescent="0.3">
      <c r="B7" s="12" t="s">
        <v>15</v>
      </c>
      <c r="C7" s="3"/>
    </row>
    <row r="8" spans="2:3" ht="18.75" x14ac:dyDescent="0.3">
      <c r="B8" s="8" t="s">
        <v>0</v>
      </c>
      <c r="C8" s="9">
        <v>100000</v>
      </c>
    </row>
    <row r="9" spans="2:3" ht="19.5" thickBot="1" x14ac:dyDescent="0.35">
      <c r="B9" s="8" t="s">
        <v>14</v>
      </c>
      <c r="C9" s="10">
        <v>44000</v>
      </c>
    </row>
    <row r="10" spans="2:3" ht="19.5" thickTop="1" x14ac:dyDescent="0.3">
      <c r="B10" s="30" t="s">
        <v>1</v>
      </c>
      <c r="C10" s="19">
        <f>C8-C9</f>
        <v>56000</v>
      </c>
    </row>
    <row r="11" spans="2:3" ht="18.75" x14ac:dyDescent="0.3">
      <c r="B11" s="3"/>
      <c r="C11" s="2"/>
    </row>
    <row r="12" spans="2:3" ht="18.75" x14ac:dyDescent="0.3">
      <c r="B12" s="17" t="s">
        <v>12</v>
      </c>
      <c r="C12" s="5"/>
    </row>
    <row r="13" spans="2:3" ht="18.75" x14ac:dyDescent="0.3">
      <c r="B13" s="13" t="s">
        <v>2</v>
      </c>
      <c r="C13" s="14">
        <v>15000</v>
      </c>
    </row>
    <row r="14" spans="2:3" ht="19.5" thickBot="1" x14ac:dyDescent="0.35">
      <c r="B14" s="13" t="s">
        <v>9</v>
      </c>
      <c r="C14" s="15">
        <v>15000</v>
      </c>
    </row>
    <row r="15" spans="2:3" ht="19.5" thickTop="1" x14ac:dyDescent="0.3">
      <c r="B15" s="13" t="s">
        <v>3</v>
      </c>
      <c r="C15" s="16">
        <f>C13+C14</f>
        <v>30000</v>
      </c>
    </row>
    <row r="16" spans="2:3" ht="18.75" x14ac:dyDescent="0.3">
      <c r="B16" s="3"/>
      <c r="C16" s="5"/>
    </row>
    <row r="17" spans="2:3" ht="18.75" x14ac:dyDescent="0.3">
      <c r="B17" s="18" t="s">
        <v>4</v>
      </c>
      <c r="C17" s="19">
        <f>C10-C15</f>
        <v>26000</v>
      </c>
    </row>
    <row r="18" spans="2:3" ht="18.75" x14ac:dyDescent="0.3">
      <c r="B18" s="3"/>
      <c r="C18" s="5"/>
    </row>
    <row r="19" spans="2:3" ht="18.75" x14ac:dyDescent="0.3">
      <c r="B19" s="22" t="s">
        <v>16</v>
      </c>
      <c r="C19" s="21"/>
    </row>
    <row r="20" spans="2:3" ht="19.5" thickBot="1" x14ac:dyDescent="0.35">
      <c r="B20" s="7" t="s">
        <v>5</v>
      </c>
      <c r="C20" s="20">
        <v>5000</v>
      </c>
    </row>
    <row r="21" spans="2:3" ht="19.5" thickTop="1" x14ac:dyDescent="0.3">
      <c r="B21" s="7" t="s">
        <v>10</v>
      </c>
      <c r="C21" s="11">
        <f>C20</f>
        <v>5000</v>
      </c>
    </row>
    <row r="22" spans="2:3" ht="18.75" x14ac:dyDescent="0.3">
      <c r="B22" s="3"/>
      <c r="C22" s="5"/>
    </row>
    <row r="23" spans="2:3" ht="18.75" x14ac:dyDescent="0.3">
      <c r="B23" s="17" t="s">
        <v>17</v>
      </c>
      <c r="C23" s="21"/>
    </row>
    <row r="24" spans="2:3" ht="19.5" thickBot="1" x14ac:dyDescent="0.35">
      <c r="B24" s="13" t="s">
        <v>6</v>
      </c>
      <c r="C24" s="23">
        <v>10000</v>
      </c>
    </row>
    <row r="25" spans="2:3" ht="19.5" thickTop="1" x14ac:dyDescent="0.3">
      <c r="B25" s="13" t="s">
        <v>11</v>
      </c>
      <c r="C25" s="16">
        <f>C24</f>
        <v>10000</v>
      </c>
    </row>
    <row r="26" spans="2:3" ht="18.75" x14ac:dyDescent="0.3">
      <c r="B26" s="3"/>
      <c r="C26" s="2"/>
    </row>
    <row r="27" spans="2:3" ht="18.75" x14ac:dyDescent="0.3">
      <c r="B27" s="24" t="s">
        <v>13</v>
      </c>
      <c r="C27" s="25">
        <f>C17+C21-C25</f>
        <v>21000</v>
      </c>
    </row>
    <row r="28" spans="2:3" ht="18.75" x14ac:dyDescent="0.3">
      <c r="B28" s="3"/>
      <c r="C28" s="2"/>
    </row>
    <row r="29" spans="2:3" ht="19.5" thickBot="1" x14ac:dyDescent="0.35">
      <c r="B29" s="26" t="s">
        <v>7</v>
      </c>
      <c r="C29" s="27">
        <f>C27*0.3</f>
        <v>6300</v>
      </c>
    </row>
    <row r="30" spans="2:3" ht="20.25" thickTop="1" thickBot="1" x14ac:dyDescent="0.35">
      <c r="B30" s="28" t="s">
        <v>8</v>
      </c>
      <c r="C30" s="29">
        <f>C27-C29</f>
        <v>14700</v>
      </c>
    </row>
    <row r="31" spans="2:3" ht="19.5" thickTop="1" x14ac:dyDescent="0.3">
      <c r="B31" s="3"/>
      <c r="C3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66BE-155A-4C61-AEB7-2F2ACDC3314E}">
  <sheetPr codeName="Hoja5"/>
  <dimension ref="B6:K32"/>
  <sheetViews>
    <sheetView workbookViewId="0">
      <selection activeCell="I8" sqref="I8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18.140625" style="1" customWidth="1"/>
    <col min="6" max="6" width="33.5703125" style="1" bestFit="1" customWidth="1"/>
    <col min="7" max="16384" width="11.42578125" style="1"/>
  </cols>
  <sheetData>
    <row r="6" spans="2:11" ht="21" x14ac:dyDescent="0.35">
      <c r="B6" s="36" t="s">
        <v>18</v>
      </c>
      <c r="C6" s="60" t="s">
        <v>34</v>
      </c>
      <c r="D6" s="36"/>
      <c r="E6" s="60" t="s">
        <v>35</v>
      </c>
      <c r="F6" s="59" t="s">
        <v>19</v>
      </c>
    </row>
    <row r="8" spans="2:11" ht="18.75" x14ac:dyDescent="0.3">
      <c r="B8" s="12" t="s">
        <v>15</v>
      </c>
      <c r="C8" s="3"/>
      <c r="F8" s="12" t="s">
        <v>15</v>
      </c>
      <c r="K8" s="56" t="s">
        <v>32</v>
      </c>
    </row>
    <row r="9" spans="2:11" ht="18.75" x14ac:dyDescent="0.3">
      <c r="B9" s="8" t="s">
        <v>0</v>
      </c>
      <c r="C9" s="9">
        <v>400000</v>
      </c>
      <c r="E9" s="9">
        <v>400000</v>
      </c>
      <c r="F9" s="31" t="s">
        <v>0</v>
      </c>
      <c r="K9" s="56" t="s">
        <v>34</v>
      </c>
    </row>
    <row r="10" spans="2:11" ht="19.5" thickBot="1" x14ac:dyDescent="0.35">
      <c r="B10" s="8" t="s">
        <v>14</v>
      </c>
      <c r="C10" s="10">
        <v>260000</v>
      </c>
      <c r="E10" s="10">
        <v>120000</v>
      </c>
      <c r="F10" s="31" t="s">
        <v>14</v>
      </c>
      <c r="K10" s="56" t="s">
        <v>35</v>
      </c>
    </row>
    <row r="11" spans="2:11" ht="19.5" thickTop="1" x14ac:dyDescent="0.3">
      <c r="B11" s="30" t="s">
        <v>1</v>
      </c>
      <c r="C11" s="19">
        <f>C9-C10</f>
        <v>140000</v>
      </c>
      <c r="E11" s="19">
        <f>E9-E10</f>
        <v>280000</v>
      </c>
      <c r="F11" s="32" t="s">
        <v>1</v>
      </c>
      <c r="K11" s="56"/>
    </row>
    <row r="12" spans="2:11" ht="18.75" x14ac:dyDescent="0.3">
      <c r="B12" s="3"/>
      <c r="C12" s="2"/>
      <c r="E12" s="2"/>
      <c r="F12" s="3"/>
    </row>
    <row r="13" spans="2:11" ht="18.75" x14ac:dyDescent="0.3">
      <c r="B13" s="17" t="s">
        <v>12</v>
      </c>
      <c r="C13" s="5"/>
      <c r="E13" s="5"/>
      <c r="F13" s="17" t="s">
        <v>12</v>
      </c>
    </row>
    <row r="14" spans="2:11" ht="18.75" x14ac:dyDescent="0.3">
      <c r="B14" s="13" t="s">
        <v>2</v>
      </c>
      <c r="C14" s="14">
        <v>8000</v>
      </c>
      <c r="E14" s="14">
        <v>40000</v>
      </c>
      <c r="F14" s="33" t="s">
        <v>2</v>
      </c>
    </row>
    <row r="15" spans="2:11" ht="19.5" thickBot="1" x14ac:dyDescent="0.35">
      <c r="B15" s="13" t="s">
        <v>9</v>
      </c>
      <c r="C15" s="15">
        <v>15000</v>
      </c>
      <c r="E15" s="15">
        <v>123000</v>
      </c>
      <c r="F15" s="33" t="s">
        <v>9</v>
      </c>
    </row>
    <row r="16" spans="2:11" ht="19.5" thickTop="1" x14ac:dyDescent="0.3">
      <c r="B16" s="13" t="s">
        <v>3</v>
      </c>
      <c r="C16" s="16">
        <f>C14+C15</f>
        <v>23000</v>
      </c>
      <c r="E16" s="16">
        <f>E14+E15</f>
        <v>163000</v>
      </c>
      <c r="F16" s="33" t="s">
        <v>3</v>
      </c>
    </row>
    <row r="17" spans="2:6" ht="18.75" x14ac:dyDescent="0.3">
      <c r="B17" s="3"/>
      <c r="C17" s="5"/>
      <c r="E17" s="5"/>
      <c r="F17" s="3"/>
    </row>
    <row r="18" spans="2:6" ht="18.75" x14ac:dyDescent="0.3">
      <c r="B18" s="18" t="s">
        <v>4</v>
      </c>
      <c r="C18" s="19">
        <f>C11-C16</f>
        <v>117000</v>
      </c>
      <c r="E18" s="19">
        <f>E11-E16</f>
        <v>117000</v>
      </c>
      <c r="F18" s="18" t="s">
        <v>4</v>
      </c>
    </row>
    <row r="19" spans="2:6" ht="18.75" x14ac:dyDescent="0.3">
      <c r="B19" s="3"/>
      <c r="C19" s="5"/>
      <c r="E19" s="5"/>
      <c r="F19" s="3"/>
    </row>
    <row r="20" spans="2:6" ht="18.75" x14ac:dyDescent="0.3">
      <c r="B20" s="22" t="s">
        <v>16</v>
      </c>
      <c r="C20" s="21"/>
      <c r="E20" s="21"/>
      <c r="F20" s="22" t="s">
        <v>16</v>
      </c>
    </row>
    <row r="21" spans="2:6" ht="19.5" thickBot="1" x14ac:dyDescent="0.35">
      <c r="B21" s="7" t="s">
        <v>20</v>
      </c>
      <c r="C21" s="20">
        <v>0</v>
      </c>
      <c r="E21" s="20">
        <v>0</v>
      </c>
      <c r="F21" s="6" t="s">
        <v>20</v>
      </c>
    </row>
    <row r="22" spans="2:6" ht="19.5" thickTop="1" x14ac:dyDescent="0.3">
      <c r="B22" s="7" t="s">
        <v>10</v>
      </c>
      <c r="C22" s="11">
        <f>C21</f>
        <v>0</v>
      </c>
      <c r="E22" s="11">
        <f>E21</f>
        <v>0</v>
      </c>
      <c r="F22" s="31" t="s">
        <v>10</v>
      </c>
    </row>
    <row r="23" spans="2:6" ht="18.75" x14ac:dyDescent="0.3">
      <c r="B23" s="3"/>
      <c r="C23" s="5"/>
      <c r="E23" s="5"/>
      <c r="F23" s="3"/>
    </row>
    <row r="24" spans="2:6" ht="18.75" x14ac:dyDescent="0.3">
      <c r="B24" s="17" t="s">
        <v>17</v>
      </c>
      <c r="C24" s="21"/>
      <c r="E24" s="21"/>
      <c r="F24" s="17" t="s">
        <v>17</v>
      </c>
    </row>
    <row r="25" spans="2:6" ht="19.5" thickBot="1" x14ac:dyDescent="0.35">
      <c r="B25" s="13" t="s">
        <v>20</v>
      </c>
      <c r="C25" s="23">
        <v>0</v>
      </c>
      <c r="E25" s="23">
        <v>0</v>
      </c>
      <c r="F25" s="37" t="s">
        <v>20</v>
      </c>
    </row>
    <row r="26" spans="2:6" ht="19.5" thickTop="1" x14ac:dyDescent="0.3">
      <c r="B26" s="13" t="s">
        <v>11</v>
      </c>
      <c r="C26" s="16">
        <f>C25</f>
        <v>0</v>
      </c>
      <c r="E26" s="16">
        <f>E25</f>
        <v>0</v>
      </c>
      <c r="F26" s="33" t="s">
        <v>11</v>
      </c>
    </row>
    <row r="27" spans="2:6" ht="18.75" x14ac:dyDescent="0.3">
      <c r="B27" s="3"/>
      <c r="C27" s="2"/>
      <c r="E27" s="2"/>
      <c r="F27" s="3"/>
    </row>
    <row r="28" spans="2:6" ht="18.75" x14ac:dyDescent="0.3">
      <c r="B28" s="24" t="s">
        <v>13</v>
      </c>
      <c r="C28" s="25">
        <f>C18+C22-C26</f>
        <v>117000</v>
      </c>
      <c r="E28" s="25">
        <f>E18+E22-E26</f>
        <v>117000</v>
      </c>
      <c r="F28" s="24" t="s">
        <v>13</v>
      </c>
    </row>
    <row r="29" spans="2:6" ht="18.75" x14ac:dyDescent="0.3">
      <c r="B29" s="3"/>
      <c r="C29" s="2"/>
      <c r="E29" s="2"/>
      <c r="F29" s="3"/>
    </row>
    <row r="30" spans="2:6" ht="19.5" thickBot="1" x14ac:dyDescent="0.35">
      <c r="B30" s="26" t="s">
        <v>7</v>
      </c>
      <c r="C30" s="27">
        <f>C28*0.3</f>
        <v>35100</v>
      </c>
      <c r="E30" s="27">
        <f>E28*0.3</f>
        <v>35100</v>
      </c>
      <c r="F30" s="34" t="s">
        <v>7</v>
      </c>
    </row>
    <row r="31" spans="2:6" ht="20.25" thickTop="1" thickBot="1" x14ac:dyDescent="0.35">
      <c r="B31" s="28" t="s">
        <v>8</v>
      </c>
      <c r="C31" s="29">
        <f>C28-C30</f>
        <v>81900</v>
      </c>
      <c r="E31" s="29">
        <f>E28-E30</f>
        <v>81900</v>
      </c>
      <c r="F31" s="35" t="s">
        <v>8</v>
      </c>
    </row>
    <row r="32" spans="2:6" ht="19.5" thickTop="1" x14ac:dyDescent="0.3">
      <c r="B32" s="3"/>
      <c r="C32" s="3"/>
    </row>
  </sheetData>
  <dataValidations count="1">
    <dataValidation type="list" allowBlank="1" showInputMessage="1" showErrorMessage="1" sqref="C6 E6" xr:uid="{8A3838A2-3A99-46EE-998E-2067FDB3D261}">
      <formula1>$K$8:$K$10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6AC-0EE5-4541-9443-CBFBC2D336DC}">
  <sheetPr codeName="Hoja6"/>
  <dimension ref="B6:G33"/>
  <sheetViews>
    <sheetView topLeftCell="A4" workbookViewId="0">
      <selection activeCell="E14" sqref="E14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21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55" t="s">
        <v>24</v>
      </c>
      <c r="C8" s="49"/>
      <c r="D8" s="49"/>
      <c r="E8" s="58" t="s">
        <v>1</v>
      </c>
      <c r="F8" s="38"/>
      <c r="G8" s="56" t="s">
        <v>4</v>
      </c>
    </row>
    <row r="9" spans="2:7" ht="23.25" x14ac:dyDescent="0.3">
      <c r="B9" s="55" t="s">
        <v>22</v>
      </c>
      <c r="C9" s="50"/>
      <c r="D9" s="49"/>
      <c r="E9" s="58" t="s">
        <v>4</v>
      </c>
      <c r="F9" s="39"/>
      <c r="G9" s="56" t="s">
        <v>1</v>
      </c>
    </row>
    <row r="10" spans="2:7" ht="23.25" x14ac:dyDescent="0.3">
      <c r="B10" s="55" t="s">
        <v>23</v>
      </c>
      <c r="C10" s="51"/>
      <c r="D10" s="49"/>
      <c r="E10" s="58" t="s">
        <v>4</v>
      </c>
      <c r="F10" s="41"/>
      <c r="G10" s="56" t="s">
        <v>32</v>
      </c>
    </row>
    <row r="11" spans="2:7" ht="23.25" x14ac:dyDescent="0.3">
      <c r="B11" s="55" t="s">
        <v>25</v>
      </c>
      <c r="C11" s="52"/>
      <c r="D11" s="49"/>
      <c r="E11" s="58" t="s">
        <v>1</v>
      </c>
      <c r="F11" s="41"/>
    </row>
    <row r="12" spans="2:7" ht="23.25" x14ac:dyDescent="0.3">
      <c r="B12" s="55" t="s">
        <v>26</v>
      </c>
      <c r="C12" s="51"/>
      <c r="D12" s="49"/>
      <c r="E12" s="58" t="s">
        <v>1</v>
      </c>
      <c r="F12" s="41"/>
    </row>
    <row r="13" spans="2:7" ht="23.25" x14ac:dyDescent="0.3">
      <c r="B13" s="55" t="s">
        <v>27</v>
      </c>
      <c r="C13" s="53"/>
      <c r="D13" s="49"/>
      <c r="E13" s="58" t="s">
        <v>4</v>
      </c>
      <c r="F13" s="40"/>
    </row>
    <row r="14" spans="2:7" ht="23.25" x14ac:dyDescent="0.3">
      <c r="B14" s="55" t="s">
        <v>28</v>
      </c>
      <c r="C14" s="51"/>
      <c r="D14" s="49"/>
      <c r="E14" s="58" t="s">
        <v>4</v>
      </c>
      <c r="F14" s="44"/>
    </row>
    <row r="15" spans="2:7" ht="23.25" x14ac:dyDescent="0.3">
      <c r="B15" s="55" t="s">
        <v>29</v>
      </c>
      <c r="C15" s="54"/>
      <c r="D15" s="49"/>
      <c r="E15" s="58" t="s">
        <v>4</v>
      </c>
      <c r="F15" s="41"/>
    </row>
    <row r="16" spans="2:7" ht="23.25" x14ac:dyDescent="0.3">
      <c r="B16" s="55" t="s">
        <v>30</v>
      </c>
      <c r="C16" s="54"/>
      <c r="D16" s="49"/>
      <c r="E16" s="58" t="s">
        <v>1</v>
      </c>
      <c r="F16" s="41"/>
    </row>
    <row r="17" spans="2:6" ht="23.25" x14ac:dyDescent="0.3">
      <c r="B17" s="55" t="s">
        <v>31</v>
      </c>
      <c r="C17" s="52"/>
      <c r="D17" s="49"/>
      <c r="E17" s="58" t="s">
        <v>4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1">
    <dataValidation type="list" allowBlank="1" showInputMessage="1" showErrorMessage="1" promptTitle="Selecciona" sqref="E8:E17" xr:uid="{A1F67371-8125-49B2-ACDB-2C5C80A2C266}">
      <formula1>$G$8:$G$10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B215-0D40-4C60-A2F9-A9DDAE4EC54F}">
  <sheetPr codeName="Hoja7"/>
  <dimension ref="B6:G33"/>
  <sheetViews>
    <sheetView workbookViewId="0">
      <selection activeCell="F15" sqref="F15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39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62" t="s">
        <v>40</v>
      </c>
      <c r="C8" s="63"/>
      <c r="D8" s="63"/>
      <c r="E8" s="69" t="s">
        <v>70</v>
      </c>
      <c r="F8" s="38"/>
      <c r="G8" s="56" t="s">
        <v>50</v>
      </c>
    </row>
    <row r="9" spans="2:7" ht="23.25" x14ac:dyDescent="0.3">
      <c r="B9" s="62" t="s">
        <v>41</v>
      </c>
      <c r="C9" s="64"/>
      <c r="D9" s="63"/>
      <c r="E9" s="69" t="s">
        <v>51</v>
      </c>
      <c r="F9" s="39"/>
      <c r="G9" s="56" t="s">
        <v>51</v>
      </c>
    </row>
    <row r="10" spans="2:7" ht="23.25" x14ac:dyDescent="0.3">
      <c r="B10" s="62" t="s">
        <v>42</v>
      </c>
      <c r="C10" s="65"/>
      <c r="D10" s="63"/>
      <c r="E10" s="69" t="s">
        <v>50</v>
      </c>
      <c r="F10" s="41"/>
      <c r="G10" s="56" t="s">
        <v>70</v>
      </c>
    </row>
    <row r="11" spans="2:7" ht="23.25" x14ac:dyDescent="0.3">
      <c r="B11" s="62" t="s">
        <v>43</v>
      </c>
      <c r="C11" s="66"/>
      <c r="D11" s="63"/>
      <c r="E11" s="69" t="s">
        <v>51</v>
      </c>
      <c r="F11" s="41"/>
      <c r="G11" s="56" t="s">
        <v>32</v>
      </c>
    </row>
    <row r="12" spans="2:7" ht="23.25" x14ac:dyDescent="0.3">
      <c r="B12" s="62" t="s">
        <v>45</v>
      </c>
      <c r="C12" s="65"/>
      <c r="D12" s="63"/>
      <c r="E12" s="69" t="s">
        <v>50</v>
      </c>
      <c r="F12" s="41"/>
    </row>
    <row r="13" spans="2:7" ht="23.25" x14ac:dyDescent="0.3">
      <c r="B13" s="62" t="s">
        <v>44</v>
      </c>
      <c r="C13" s="67"/>
      <c r="D13" s="63"/>
      <c r="E13" s="69" t="s">
        <v>50</v>
      </c>
      <c r="F13" s="40"/>
    </row>
    <row r="14" spans="2:7" ht="23.25" x14ac:dyDescent="0.3">
      <c r="B14" s="62" t="s">
        <v>47</v>
      </c>
      <c r="C14" s="65"/>
      <c r="D14" s="63"/>
      <c r="E14" s="69" t="s">
        <v>51</v>
      </c>
      <c r="F14" s="44"/>
    </row>
    <row r="15" spans="2:7" ht="23.25" x14ac:dyDescent="0.3">
      <c r="B15" s="62" t="s">
        <v>46</v>
      </c>
      <c r="C15" s="68"/>
      <c r="D15" s="63"/>
      <c r="E15" s="69" t="s">
        <v>50</v>
      </c>
      <c r="F15" s="41"/>
    </row>
    <row r="16" spans="2:7" ht="23.25" x14ac:dyDescent="0.3">
      <c r="B16" s="62" t="s">
        <v>48</v>
      </c>
      <c r="C16" s="68"/>
      <c r="D16" s="63"/>
      <c r="E16" s="69" t="s">
        <v>50</v>
      </c>
      <c r="F16" s="41"/>
    </row>
    <row r="17" spans="2:6" ht="23.25" x14ac:dyDescent="0.3">
      <c r="B17" s="62" t="s">
        <v>49</v>
      </c>
      <c r="C17" s="66"/>
      <c r="D17" s="63"/>
      <c r="E17" s="69" t="s">
        <v>50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2">
    <dataValidation type="list" allowBlank="1" showInputMessage="1" showErrorMessage="1" promptTitle="Selecciona" sqref="E9:E17" xr:uid="{05A3F5F2-50BA-4E5F-A183-D22E99A7E507}">
      <formula1>$G$8:$G$10</formula1>
    </dataValidation>
    <dataValidation type="list" allowBlank="1" showInputMessage="1" showErrorMessage="1" promptTitle="Selecciona" sqref="E8" xr:uid="{DB191A80-8623-4A8C-9BDD-FED89FCE9ECC}">
      <formula1>$G$8:$G$11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4B32-8395-4C6A-AAD9-3CC7A97D8F2D}">
  <sheetPr codeName="Hoja8"/>
  <dimension ref="B7:U33"/>
  <sheetViews>
    <sheetView showGridLines="0" topLeftCell="A10" workbookViewId="0">
      <selection activeCell="I15" sqref="I15"/>
    </sheetView>
  </sheetViews>
  <sheetFormatPr baseColWidth="10" defaultRowHeight="15" x14ac:dyDescent="0.25"/>
  <cols>
    <col min="1" max="3" width="11.42578125" style="1"/>
    <col min="4" max="4" width="15" style="1" customWidth="1"/>
    <col min="5" max="5" width="16.28515625" style="1" customWidth="1"/>
    <col min="6" max="6" width="11.42578125" style="1"/>
    <col min="7" max="7" width="15.5703125" style="1" customWidth="1"/>
    <col min="8" max="8" width="19.5703125" style="1" customWidth="1"/>
    <col min="9" max="16384" width="11.42578125" style="1"/>
  </cols>
  <sheetData>
    <row r="7" spans="2:21" x14ac:dyDescent="0.25">
      <c r="P7" s="75"/>
      <c r="Q7" s="75"/>
      <c r="R7" s="75"/>
      <c r="S7" s="75"/>
      <c r="T7" s="75"/>
      <c r="U7" s="75"/>
    </row>
    <row r="8" spans="2:21" ht="73.5" customHeight="1" x14ac:dyDescent="0.25">
      <c r="B8" s="98" t="s">
        <v>73</v>
      </c>
      <c r="C8" s="98"/>
      <c r="D8" s="98"/>
      <c r="E8" s="98"/>
      <c r="F8" s="98"/>
      <c r="G8" s="98"/>
      <c r="H8" s="98"/>
      <c r="I8" s="98"/>
      <c r="O8" s="56"/>
      <c r="P8" s="77"/>
      <c r="Q8" s="78" t="s">
        <v>52</v>
      </c>
      <c r="R8" s="78" t="s">
        <v>55</v>
      </c>
      <c r="S8" s="78" t="s">
        <v>54</v>
      </c>
      <c r="T8" s="77" t="s">
        <v>59</v>
      </c>
      <c r="U8" s="78" t="s">
        <v>60</v>
      </c>
    </row>
    <row r="9" spans="2:21" ht="18.75" x14ac:dyDescent="0.3">
      <c r="B9" s="92"/>
      <c r="C9" s="91" t="s">
        <v>74</v>
      </c>
      <c r="D9" s="38"/>
      <c r="E9" s="38"/>
      <c r="F9" s="38"/>
      <c r="G9" s="38"/>
      <c r="O9" s="56"/>
      <c r="P9" s="77" t="s">
        <v>56</v>
      </c>
      <c r="Q9" s="79">
        <v>0.1</v>
      </c>
      <c r="R9" s="79">
        <v>1.5</v>
      </c>
      <c r="S9" s="79">
        <f>R9-Q12</f>
        <v>1</v>
      </c>
      <c r="T9" s="79">
        <v>2000</v>
      </c>
      <c r="U9" s="80">
        <f>T9/S9</f>
        <v>2000</v>
      </c>
    </row>
    <row r="10" spans="2:21" ht="18.75" x14ac:dyDescent="0.3">
      <c r="B10" s="92"/>
      <c r="C10" s="91" t="s">
        <v>75</v>
      </c>
      <c r="D10" s="38"/>
      <c r="E10" s="38"/>
      <c r="F10" s="38"/>
      <c r="G10" s="38"/>
      <c r="O10" s="56"/>
      <c r="P10" s="77" t="s">
        <v>57</v>
      </c>
      <c r="Q10" s="79">
        <v>0.3</v>
      </c>
      <c r="R10" s="77"/>
      <c r="S10" s="77"/>
      <c r="T10" s="77"/>
      <c r="U10" s="77"/>
    </row>
    <row r="11" spans="2:21" ht="18.75" x14ac:dyDescent="0.3">
      <c r="B11" s="93" t="s">
        <v>76</v>
      </c>
      <c r="C11" s="92"/>
      <c r="D11" s="38"/>
      <c r="E11" s="38"/>
      <c r="F11" s="38"/>
      <c r="G11" s="38"/>
      <c r="O11" s="56"/>
      <c r="P11" s="77" t="s">
        <v>58</v>
      </c>
      <c r="Q11" s="81">
        <v>0.1</v>
      </c>
      <c r="R11" s="77"/>
      <c r="S11" s="77"/>
      <c r="T11" s="77"/>
      <c r="U11" s="77"/>
    </row>
    <row r="12" spans="2:21" ht="45" x14ac:dyDescent="0.3">
      <c r="B12" s="92"/>
      <c r="C12" s="91" t="s">
        <v>77</v>
      </c>
      <c r="D12" s="38"/>
      <c r="E12" s="38"/>
      <c r="F12" s="38"/>
      <c r="G12" s="38"/>
      <c r="O12" s="56"/>
      <c r="P12" s="78" t="s">
        <v>53</v>
      </c>
      <c r="Q12" s="79">
        <f>Q9+Q10+Q11</f>
        <v>0.5</v>
      </c>
      <c r="R12" s="77"/>
      <c r="S12" s="77"/>
      <c r="T12" s="77"/>
      <c r="U12" s="77"/>
    </row>
    <row r="13" spans="2:21" ht="18.75" x14ac:dyDescent="0.3">
      <c r="B13" s="92"/>
      <c r="C13" s="93" t="s">
        <v>78</v>
      </c>
      <c r="D13" s="38">
        <v>0.1</v>
      </c>
      <c r="E13" s="38"/>
      <c r="F13" s="38"/>
      <c r="G13" s="38"/>
      <c r="O13" s="56"/>
      <c r="P13" s="77"/>
      <c r="Q13" s="77"/>
      <c r="R13" s="77"/>
      <c r="S13" s="77"/>
      <c r="T13" s="77"/>
      <c r="U13" s="77"/>
    </row>
    <row r="14" spans="2:21" ht="18.75" x14ac:dyDescent="0.3">
      <c r="B14" s="92"/>
      <c r="C14" s="93" t="s">
        <v>79</v>
      </c>
      <c r="D14" s="38">
        <v>0.3</v>
      </c>
      <c r="E14" s="38"/>
      <c r="F14" s="38"/>
      <c r="G14" s="38"/>
      <c r="O14" s="56"/>
      <c r="P14" s="56"/>
      <c r="Q14" s="56"/>
      <c r="R14" s="56"/>
      <c r="S14" s="56"/>
      <c r="T14" s="56"/>
      <c r="U14" s="56"/>
    </row>
    <row r="15" spans="2:21" ht="18.75" x14ac:dyDescent="0.3">
      <c r="B15" s="92"/>
      <c r="C15" s="93" t="s">
        <v>80</v>
      </c>
      <c r="D15" s="38"/>
      <c r="E15" s="38">
        <v>0.1</v>
      </c>
      <c r="F15" s="38"/>
      <c r="G15" s="38"/>
      <c r="O15" s="56"/>
      <c r="P15" s="56"/>
      <c r="Q15" s="56"/>
      <c r="R15" s="56"/>
      <c r="S15" s="56"/>
      <c r="T15" s="56"/>
      <c r="U15" s="56"/>
    </row>
    <row r="16" spans="2:21" ht="18.75" x14ac:dyDescent="0.3">
      <c r="B16" s="92"/>
      <c r="C16" s="93" t="s">
        <v>81</v>
      </c>
      <c r="D16" s="38"/>
      <c r="E16" s="38"/>
      <c r="F16" s="38"/>
      <c r="G16" s="38">
        <v>1.5</v>
      </c>
      <c r="O16" s="56"/>
      <c r="P16" s="56"/>
      <c r="Q16" s="56"/>
      <c r="R16" s="56"/>
      <c r="S16" s="56"/>
      <c r="T16" s="56"/>
      <c r="U16" s="56"/>
    </row>
    <row r="17" spans="2:9" ht="18.75" x14ac:dyDescent="0.3">
      <c r="B17" s="92"/>
      <c r="C17" s="93" t="s">
        <v>82</v>
      </c>
      <c r="D17" s="38"/>
      <c r="E17" s="94">
        <v>2000</v>
      </c>
      <c r="F17" s="38"/>
      <c r="G17" s="38"/>
    </row>
    <row r="18" spans="2:9" x14ac:dyDescent="0.25">
      <c r="B18" s="38"/>
      <c r="C18" s="38"/>
      <c r="D18" s="38"/>
      <c r="E18" s="38"/>
      <c r="F18" s="38"/>
      <c r="G18" s="38"/>
    </row>
    <row r="24" spans="2:9" x14ac:dyDescent="0.25">
      <c r="C24" s="1" t="s">
        <v>71</v>
      </c>
      <c r="E24" s="1">
        <f>G16-(D13+D14+E15)</f>
        <v>1</v>
      </c>
      <c r="H24" s="75"/>
      <c r="I24" s="75"/>
    </row>
    <row r="25" spans="2:9" x14ac:dyDescent="0.25">
      <c r="I25" s="75"/>
    </row>
    <row r="26" spans="2:9" x14ac:dyDescent="0.25">
      <c r="C26" s="1" t="s">
        <v>72</v>
      </c>
      <c r="E26" s="1">
        <f>E17/E24</f>
        <v>2000</v>
      </c>
      <c r="I26" s="75"/>
    </row>
    <row r="27" spans="2:9" x14ac:dyDescent="0.25">
      <c r="H27" s="75"/>
      <c r="I27" s="75"/>
    </row>
    <row r="28" spans="2:9" x14ac:dyDescent="0.25">
      <c r="H28" s="75"/>
      <c r="I28" s="75"/>
    </row>
    <row r="29" spans="2:9" x14ac:dyDescent="0.25">
      <c r="H29" s="75"/>
      <c r="I29" s="75"/>
    </row>
    <row r="30" spans="2:9" x14ac:dyDescent="0.25">
      <c r="H30" s="75"/>
      <c r="I30" s="75"/>
    </row>
    <row r="31" spans="2:9" x14ac:dyDescent="0.25">
      <c r="B31" s="75"/>
      <c r="C31" s="75"/>
      <c r="D31" s="75"/>
      <c r="E31" s="75"/>
      <c r="F31" s="75"/>
      <c r="G31" s="75"/>
      <c r="H31" s="75"/>
      <c r="I31" s="75"/>
    </row>
    <row r="32" spans="2:9" x14ac:dyDescent="0.25">
      <c r="B32" s="75"/>
      <c r="C32" s="75"/>
      <c r="D32" s="75"/>
      <c r="E32" s="75"/>
      <c r="F32" s="75"/>
      <c r="G32" s="75"/>
      <c r="H32" s="75"/>
      <c r="I32" s="75"/>
    </row>
    <row r="33" spans="2:9" x14ac:dyDescent="0.25">
      <c r="B33" s="75"/>
      <c r="C33" s="75"/>
      <c r="D33" s="75"/>
      <c r="E33" s="75"/>
      <c r="F33" s="75"/>
      <c r="G33" s="75"/>
      <c r="H33" s="75"/>
      <c r="I33" s="75"/>
    </row>
  </sheetData>
  <mergeCells count="1">
    <mergeCell ref="B8:I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DD9A-5F6A-4E91-B75D-EEF24378274D}">
  <sheetPr codeName="Hoja9"/>
  <dimension ref="B6:L46"/>
  <sheetViews>
    <sheetView showGridLines="0" tabSelected="1" topLeftCell="A29" workbookViewId="0">
      <selection activeCell="B45" sqref="B45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21.28515625" style="1" customWidth="1"/>
    <col min="5" max="5" width="11.28515625" style="1" customWidth="1"/>
    <col min="6" max="6" width="18.140625" style="1" customWidth="1"/>
    <col min="7" max="7" width="33.5703125" style="1" bestFit="1" customWidth="1"/>
    <col min="8" max="8" width="12.5703125" style="1" bestFit="1" customWidth="1"/>
    <col min="9" max="16384" width="11.42578125" style="1"/>
  </cols>
  <sheetData>
    <row r="6" spans="2:12" x14ac:dyDescent="0.25">
      <c r="B6" s="95" t="s">
        <v>83</v>
      </c>
      <c r="D6" s="1" t="s">
        <v>18</v>
      </c>
      <c r="E6" s="1" t="s">
        <v>19</v>
      </c>
    </row>
    <row r="7" spans="2:12" x14ac:dyDescent="0.25">
      <c r="B7" s="95" t="s">
        <v>84</v>
      </c>
      <c r="D7" s="96">
        <f>C18/C16</f>
        <v>0.35</v>
      </c>
      <c r="E7" s="96">
        <f>F18/F16</f>
        <v>0.7</v>
      </c>
    </row>
    <row r="8" spans="2:12" x14ac:dyDescent="0.25">
      <c r="B8" s="95" t="s">
        <v>85</v>
      </c>
      <c r="D8" s="96">
        <f>C23/C16</f>
        <v>5.7500000000000002E-2</v>
      </c>
      <c r="E8" s="96">
        <f>F23/F16</f>
        <v>0.40749999999999997</v>
      </c>
    </row>
    <row r="9" spans="2:12" x14ac:dyDescent="0.25">
      <c r="B9" s="95" t="s">
        <v>86</v>
      </c>
      <c r="D9" s="96">
        <f>C38/C16</f>
        <v>0.20474999999999999</v>
      </c>
      <c r="E9" s="96">
        <f>F38/F16</f>
        <v>0.20474999999999999</v>
      </c>
    </row>
    <row r="10" spans="2:12" x14ac:dyDescent="0.25">
      <c r="B10" s="95" t="s">
        <v>87</v>
      </c>
      <c r="D10" s="96">
        <f>C18/C16</f>
        <v>0.35</v>
      </c>
      <c r="E10" s="96">
        <f>F18/F16</f>
        <v>0.7</v>
      </c>
    </row>
    <row r="11" spans="2:12" x14ac:dyDescent="0.25">
      <c r="B11" s="95" t="s">
        <v>88</v>
      </c>
      <c r="D11" s="97">
        <f>C23/D10</f>
        <v>65714.285714285725</v>
      </c>
      <c r="E11" s="97">
        <f>F23/E10</f>
        <v>232857.14285714287</v>
      </c>
      <c r="F11" s="1" t="s">
        <v>91</v>
      </c>
    </row>
    <row r="12" spans="2:12" x14ac:dyDescent="0.25">
      <c r="B12" s="95" t="s">
        <v>89</v>
      </c>
      <c r="D12" s="1" t="s">
        <v>90</v>
      </c>
    </row>
    <row r="13" spans="2:12" ht="21" x14ac:dyDescent="0.35">
      <c r="B13" s="36" t="s">
        <v>18</v>
      </c>
      <c r="C13" s="36"/>
      <c r="D13" s="36"/>
      <c r="E13" s="36"/>
      <c r="F13" s="36"/>
      <c r="G13" s="59" t="s">
        <v>19</v>
      </c>
    </row>
    <row r="15" spans="2:12" ht="18.75" x14ac:dyDescent="0.3">
      <c r="B15" s="12" t="s">
        <v>15</v>
      </c>
      <c r="C15" s="3"/>
      <c r="G15" s="12" t="s">
        <v>15</v>
      </c>
      <c r="L15" s="56"/>
    </row>
    <row r="16" spans="2:12" ht="18.75" x14ac:dyDescent="0.3">
      <c r="B16" s="8" t="s">
        <v>0</v>
      </c>
      <c r="C16" s="9">
        <v>400000</v>
      </c>
      <c r="F16" s="9">
        <v>400000</v>
      </c>
      <c r="G16" s="31" t="s">
        <v>0</v>
      </c>
      <c r="L16" s="56"/>
    </row>
    <row r="17" spans="2:12" ht="19.5" thickBot="1" x14ac:dyDescent="0.35">
      <c r="B17" s="8" t="s">
        <v>14</v>
      </c>
      <c r="C17" s="10">
        <f>C16*0.65</f>
        <v>260000</v>
      </c>
      <c r="D17" s="82"/>
      <c r="E17" s="82"/>
      <c r="F17" s="10">
        <f>F16*0.3</f>
        <v>120000</v>
      </c>
      <c r="G17" s="31" t="s">
        <v>14</v>
      </c>
      <c r="H17" s="82"/>
      <c r="L17" s="56"/>
    </row>
    <row r="18" spans="2:12" ht="19.5" thickTop="1" x14ac:dyDescent="0.3">
      <c r="B18" s="30" t="s">
        <v>1</v>
      </c>
      <c r="C18" s="19">
        <f>C16-C17</f>
        <v>140000</v>
      </c>
      <c r="D18" s="83"/>
      <c r="F18" s="19">
        <f>F16-F17</f>
        <v>280000</v>
      </c>
      <c r="G18" s="32" t="s">
        <v>1</v>
      </c>
      <c r="H18" s="83"/>
      <c r="L18" s="56"/>
    </row>
    <row r="19" spans="2:12" ht="18.75" x14ac:dyDescent="0.3">
      <c r="B19" s="3"/>
      <c r="C19" s="2"/>
      <c r="F19" s="2"/>
      <c r="G19" s="3"/>
    </row>
    <row r="20" spans="2:12" ht="18.75" x14ac:dyDescent="0.3">
      <c r="B20" s="17" t="s">
        <v>12</v>
      </c>
      <c r="C20" s="5"/>
      <c r="F20" s="5"/>
      <c r="G20" s="17" t="s">
        <v>12</v>
      </c>
    </row>
    <row r="21" spans="2:12" ht="18.75" x14ac:dyDescent="0.3">
      <c r="B21" s="13" t="s">
        <v>2</v>
      </c>
      <c r="C21" s="14">
        <v>8000</v>
      </c>
      <c r="F21" s="14">
        <v>40000</v>
      </c>
      <c r="G21" s="33" t="s">
        <v>2</v>
      </c>
    </row>
    <row r="22" spans="2:12" ht="19.5" thickBot="1" x14ac:dyDescent="0.35">
      <c r="B22" s="13" t="s">
        <v>9</v>
      </c>
      <c r="C22" s="15">
        <v>15000</v>
      </c>
      <c r="F22" s="15">
        <v>123000</v>
      </c>
      <c r="G22" s="33" t="s">
        <v>9</v>
      </c>
    </row>
    <row r="23" spans="2:12" ht="19.5" thickTop="1" x14ac:dyDescent="0.3">
      <c r="B23" s="13" t="s">
        <v>3</v>
      </c>
      <c r="C23" s="16">
        <f>C21+C22</f>
        <v>23000</v>
      </c>
      <c r="D23" s="76"/>
      <c r="F23" s="16">
        <f>F21+F22</f>
        <v>163000</v>
      </c>
      <c r="G23" s="33" t="s">
        <v>3</v>
      </c>
      <c r="H23" s="76"/>
    </row>
    <row r="24" spans="2:12" ht="18.75" x14ac:dyDescent="0.3">
      <c r="B24" s="3"/>
      <c r="C24" s="5"/>
      <c r="F24" s="5"/>
      <c r="G24" s="3"/>
    </row>
    <row r="25" spans="2:12" ht="18.75" x14ac:dyDescent="0.3">
      <c r="B25" s="18" t="s">
        <v>4</v>
      </c>
      <c r="C25" s="19">
        <f>C18-C23</f>
        <v>117000</v>
      </c>
      <c r="F25" s="19">
        <f>F18-F23</f>
        <v>117000</v>
      </c>
      <c r="G25" s="18" t="s">
        <v>4</v>
      </c>
    </row>
    <row r="26" spans="2:12" ht="18.75" x14ac:dyDescent="0.3">
      <c r="B26" s="3"/>
      <c r="C26" s="5"/>
      <c r="F26" s="5"/>
      <c r="G26" s="3"/>
    </row>
    <row r="27" spans="2:12" ht="18.75" x14ac:dyDescent="0.3">
      <c r="B27" s="22" t="s">
        <v>16</v>
      </c>
      <c r="C27" s="21"/>
      <c r="F27" s="21"/>
      <c r="G27" s="22" t="s">
        <v>16</v>
      </c>
    </row>
    <row r="28" spans="2:12" ht="19.5" thickBot="1" x14ac:dyDescent="0.35">
      <c r="B28" s="7" t="s">
        <v>20</v>
      </c>
      <c r="C28" s="20">
        <v>0</v>
      </c>
      <c r="F28" s="20">
        <v>0</v>
      </c>
      <c r="G28" s="6" t="s">
        <v>20</v>
      </c>
    </row>
    <row r="29" spans="2:12" ht="19.5" thickTop="1" x14ac:dyDescent="0.3">
      <c r="B29" s="7" t="s">
        <v>10</v>
      </c>
      <c r="C29" s="11">
        <f>C28</f>
        <v>0</v>
      </c>
      <c r="F29" s="11">
        <f>F28</f>
        <v>0</v>
      </c>
      <c r="G29" s="31" t="s">
        <v>10</v>
      </c>
    </row>
    <row r="30" spans="2:12" ht="18.75" x14ac:dyDescent="0.3">
      <c r="B30" s="3"/>
      <c r="C30" s="5"/>
      <c r="F30" s="5"/>
      <c r="G30" s="3"/>
    </row>
    <row r="31" spans="2:12" ht="18.75" x14ac:dyDescent="0.3">
      <c r="B31" s="17" t="s">
        <v>17</v>
      </c>
      <c r="C31" s="21"/>
      <c r="F31" s="21"/>
      <c r="G31" s="17" t="s">
        <v>17</v>
      </c>
    </row>
    <row r="32" spans="2:12" ht="19.5" thickBot="1" x14ac:dyDescent="0.35">
      <c r="B32" s="13" t="s">
        <v>20</v>
      </c>
      <c r="C32" s="23">
        <v>0</v>
      </c>
      <c r="F32" s="23">
        <v>0</v>
      </c>
      <c r="G32" s="37" t="s">
        <v>20</v>
      </c>
    </row>
    <row r="33" spans="2:8" ht="19.5" thickTop="1" x14ac:dyDescent="0.3">
      <c r="B33" s="13" t="s">
        <v>11</v>
      </c>
      <c r="C33" s="16">
        <f>C32</f>
        <v>0</v>
      </c>
      <c r="F33" s="16">
        <f>F32</f>
        <v>0</v>
      </c>
      <c r="G33" s="33" t="s">
        <v>11</v>
      </c>
    </row>
    <row r="34" spans="2:8" ht="18.75" x14ac:dyDescent="0.3">
      <c r="B34" s="3"/>
      <c r="C34" s="2"/>
      <c r="F34" s="2"/>
      <c r="G34" s="3"/>
    </row>
    <row r="35" spans="2:8" ht="18.75" x14ac:dyDescent="0.3">
      <c r="B35" s="24" t="s">
        <v>13</v>
      </c>
      <c r="C35" s="25">
        <f>C25+C29-C33</f>
        <v>117000</v>
      </c>
      <c r="F35" s="25">
        <f>F25+F29-F33</f>
        <v>117000</v>
      </c>
      <c r="G35" s="24" t="s">
        <v>13</v>
      </c>
    </row>
    <row r="36" spans="2:8" ht="18.75" x14ac:dyDescent="0.3">
      <c r="B36" s="3"/>
      <c r="C36" s="2"/>
      <c r="F36" s="2"/>
      <c r="G36" s="3"/>
    </row>
    <row r="37" spans="2:8" ht="19.5" thickBot="1" x14ac:dyDescent="0.35">
      <c r="B37" s="26" t="s">
        <v>7</v>
      </c>
      <c r="C37" s="27">
        <f>C35*0.3</f>
        <v>35100</v>
      </c>
      <c r="F37" s="27">
        <f>F35*0.3</f>
        <v>35100</v>
      </c>
      <c r="G37" s="34" t="s">
        <v>7</v>
      </c>
    </row>
    <row r="38" spans="2:8" ht="20.25" thickTop="1" thickBot="1" x14ac:dyDescent="0.35">
      <c r="B38" s="28" t="s">
        <v>8</v>
      </c>
      <c r="C38" s="29">
        <f>C35-C37</f>
        <v>81900</v>
      </c>
      <c r="D38" s="82"/>
      <c r="F38" s="29">
        <f>F35-F37</f>
        <v>81900</v>
      </c>
      <c r="G38" s="35" t="s">
        <v>8</v>
      </c>
      <c r="H38" s="82"/>
    </row>
    <row r="39" spans="2:8" ht="19.5" thickTop="1" x14ac:dyDescent="0.3">
      <c r="B39" s="3"/>
      <c r="C39" s="3"/>
    </row>
    <row r="46" spans="2:8" x14ac:dyDescent="0.25">
      <c r="B46" s="1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Checklist</vt:lpstr>
      <vt:lpstr>Definición</vt:lpstr>
      <vt:lpstr>Stakeholders</vt:lpstr>
      <vt:lpstr>Income Statement</vt:lpstr>
      <vt:lpstr>Tipos de empresa</vt:lpstr>
      <vt:lpstr>Utilidad bruta y operativa</vt:lpstr>
      <vt:lpstr>Tipos de costos</vt:lpstr>
      <vt:lpstr>Margen de contribución</vt:lpstr>
      <vt:lpstr>Razones matemáticas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Joel Barrantes</cp:lastModifiedBy>
  <dcterms:created xsi:type="dcterms:W3CDTF">2021-05-06T04:05:43Z</dcterms:created>
  <dcterms:modified xsi:type="dcterms:W3CDTF">2022-06-19T19:51:30Z</dcterms:modified>
</cp:coreProperties>
</file>